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9425" windowHeight="10425" tabRatio="854" activeTab="6"/>
  </bookViews>
  <sheets>
    <sheet name="1 - PTVinterCup Finale T2" sheetId="45" r:id="rId1"/>
    <sheet name="4 - T2" sheetId="17" r:id="rId2"/>
    <sheet name="2 - PTVinterCup Finale T1" sheetId="40" r:id="rId3"/>
    <sheet name="3 - PTVinterCup Finale T0" sheetId="39" r:id="rId4"/>
    <sheet name="6 - T0" sheetId="41" r:id="rId5"/>
    <sheet name="7 - T00" sheetId="42" r:id="rId6"/>
    <sheet name="8 - PTV for håndheste" sheetId="43" r:id="rId7"/>
    <sheet name="PTV Forhindringer" sheetId="38" state="hidden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F8" i="42"/>
  <c r="F8" i="41"/>
  <c r="F8" i="39"/>
  <c r="F8" i="17"/>
  <c r="F8" i="45"/>
  <c r="AE37" l="1"/>
  <c r="AD37"/>
  <c r="AC37"/>
  <c r="AA37"/>
  <c r="Z37"/>
  <c r="I37"/>
  <c r="F37"/>
  <c r="AE36"/>
  <c r="AD36"/>
  <c r="AC36"/>
  <c r="AA36"/>
  <c r="Z36"/>
  <c r="I36"/>
  <c r="F36"/>
  <c r="AE35"/>
  <c r="AD35"/>
  <c r="AC35"/>
  <c r="AA35"/>
  <c r="Z35"/>
  <c r="I35"/>
  <c r="F35"/>
  <c r="AE34"/>
  <c r="AD34"/>
  <c r="AC34"/>
  <c r="AA34"/>
  <c r="Z34"/>
  <c r="I34"/>
  <c r="F34"/>
  <c r="AE33"/>
  <c r="AD33"/>
  <c r="AC33"/>
  <c r="AA33"/>
  <c r="Z33"/>
  <c r="I33"/>
  <c r="F33"/>
  <c r="AE32"/>
  <c r="AD32"/>
  <c r="AC32"/>
  <c r="AA32"/>
  <c r="Z32"/>
  <c r="I32"/>
  <c r="F32"/>
  <c r="AE31"/>
  <c r="AD31"/>
  <c r="AC31"/>
  <c r="AA31"/>
  <c r="Z31"/>
  <c r="I31"/>
  <c r="F31"/>
  <c r="AE30"/>
  <c r="AD30"/>
  <c r="AC30"/>
  <c r="AA30"/>
  <c r="Z30"/>
  <c r="I30"/>
  <c r="F30"/>
  <c r="AE29"/>
  <c r="AD29"/>
  <c r="AC29"/>
  <c r="AA29"/>
  <c r="Z29"/>
  <c r="I29"/>
  <c r="F29"/>
  <c r="AE28"/>
  <c r="AD28"/>
  <c r="AC28"/>
  <c r="AA28"/>
  <c r="Z28"/>
  <c r="I28"/>
  <c r="F28"/>
  <c r="AE27"/>
  <c r="AD27"/>
  <c r="AC27"/>
  <c r="AA27"/>
  <c r="Z27"/>
  <c r="I27"/>
  <c r="F27"/>
  <c r="AE26"/>
  <c r="AD26"/>
  <c r="AC26"/>
  <c r="AA26"/>
  <c r="Z26"/>
  <c r="I26"/>
  <c r="F26"/>
  <c r="AE25"/>
  <c r="AD25"/>
  <c r="AC25"/>
  <c r="AA25"/>
  <c r="Z25"/>
  <c r="I25"/>
  <c r="F25"/>
  <c r="AE24"/>
  <c r="AD24"/>
  <c r="AC24"/>
  <c r="AA24"/>
  <c r="Z24"/>
  <c r="I24"/>
  <c r="F24"/>
  <c r="AE23"/>
  <c r="AD23"/>
  <c r="AC23"/>
  <c r="AA23"/>
  <c r="Z23"/>
  <c r="I23"/>
  <c r="F23"/>
  <c r="AE22"/>
  <c r="AD22"/>
  <c r="AC22"/>
  <c r="AA22"/>
  <c r="Z22"/>
  <c r="I22"/>
  <c r="F22"/>
  <c r="AE21"/>
  <c r="AD21"/>
  <c r="AC21"/>
  <c r="AA21"/>
  <c r="Z21"/>
  <c r="I21"/>
  <c r="F21"/>
  <c r="AE20"/>
  <c r="AD20"/>
  <c r="AC20"/>
  <c r="AA20"/>
  <c r="Z20"/>
  <c r="I20"/>
  <c r="F20"/>
  <c r="AE19"/>
  <c r="AD19"/>
  <c r="AC19"/>
  <c r="AA19"/>
  <c r="Z19"/>
  <c r="I19"/>
  <c r="F19"/>
  <c r="AE18"/>
  <c r="AD18"/>
  <c r="AC18"/>
  <c r="AA18"/>
  <c r="Z18"/>
  <c r="I18"/>
  <c r="F18"/>
  <c r="AE17"/>
  <c r="AD17"/>
  <c r="AC17"/>
  <c r="AA17"/>
  <c r="Z17"/>
  <c r="I17"/>
  <c r="F17"/>
  <c r="AE16"/>
  <c r="AD16"/>
  <c r="AC16"/>
  <c r="AA16"/>
  <c r="Z16"/>
  <c r="I16"/>
  <c r="F16"/>
  <c r="AE15"/>
  <c r="AD15"/>
  <c r="AC15"/>
  <c r="AA15"/>
  <c r="Z15"/>
  <c r="I15"/>
  <c r="F15"/>
  <c r="AE14"/>
  <c r="AD14"/>
  <c r="AC14"/>
  <c r="AA14"/>
  <c r="Z14"/>
  <c r="I14"/>
  <c r="F14"/>
  <c r="AE13"/>
  <c r="AD13"/>
  <c r="AC13"/>
  <c r="AA13"/>
  <c r="Z13"/>
  <c r="I13"/>
  <c r="F13"/>
  <c r="Z12"/>
  <c r="F12"/>
  <c r="A12"/>
  <c r="Z11"/>
  <c r="F11"/>
  <c r="A11"/>
  <c r="Z10"/>
  <c r="F10"/>
  <c r="A10"/>
  <c r="Z9"/>
  <c r="F9"/>
  <c r="A9"/>
  <c r="Z8"/>
  <c r="A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D12" i="43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13" i="42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15" i="41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22" i="39"/>
  <c r="AD23"/>
  <c r="AD24"/>
  <c r="AD25"/>
  <c r="AD26"/>
  <c r="AD27"/>
  <c r="AD28"/>
  <c r="AD29"/>
  <c r="AD30"/>
  <c r="AD31"/>
  <c r="AD32"/>
  <c r="AD33"/>
  <c r="AD34"/>
  <c r="AD35"/>
  <c r="AD36"/>
  <c r="AD37"/>
  <c r="AD12" i="40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11" i="17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I4" i="45" l="1"/>
  <c r="I5"/>
  <c r="G8" s="1"/>
  <c r="H8" s="1"/>
  <c r="I8" s="1"/>
  <c r="AA8" s="1"/>
  <c r="AC8" s="1"/>
  <c r="AD8" s="1"/>
  <c r="I6" l="1"/>
  <c r="G18"/>
  <c r="H18" s="1"/>
  <c r="G22"/>
  <c r="H22" s="1"/>
  <c r="G10"/>
  <c r="H10" s="1"/>
  <c r="I10" s="1"/>
  <c r="AA10" s="1"/>
  <c r="AC10" s="1"/>
  <c r="AD10" s="1"/>
  <c r="G36"/>
  <c r="H36" s="1"/>
  <c r="G32"/>
  <c r="H32" s="1"/>
  <c r="G16"/>
  <c r="H16" s="1"/>
  <c r="G24"/>
  <c r="H24" s="1"/>
  <c r="G34"/>
  <c r="H34" s="1"/>
  <c r="G20"/>
  <c r="H20" s="1"/>
  <c r="G26"/>
  <c r="H26" s="1"/>
  <c r="G37"/>
  <c r="H37" s="1"/>
  <c r="G35"/>
  <c r="H35" s="1"/>
  <c r="G33"/>
  <c r="H33" s="1"/>
  <c r="G31"/>
  <c r="H31" s="1"/>
  <c r="G29"/>
  <c r="H29" s="1"/>
  <c r="G27"/>
  <c r="H27" s="1"/>
  <c r="G25"/>
  <c r="H25" s="1"/>
  <c r="G23"/>
  <c r="H23" s="1"/>
  <c r="G21"/>
  <c r="H21" s="1"/>
  <c r="G19"/>
  <c r="H19" s="1"/>
  <c r="G17"/>
  <c r="H17" s="1"/>
  <c r="G15"/>
  <c r="H15" s="1"/>
  <c r="G13"/>
  <c r="H13" s="1"/>
  <c r="G11"/>
  <c r="H11" s="1"/>
  <c r="I11" s="1"/>
  <c r="AA11" s="1"/>
  <c r="AC11" s="1"/>
  <c r="G9"/>
  <c r="H9" s="1"/>
  <c r="I9" s="1"/>
  <c r="AA9" s="1"/>
  <c r="AC9" s="1"/>
  <c r="AD9" s="1"/>
  <c r="G28"/>
  <c r="H28" s="1"/>
  <c r="G12"/>
  <c r="H12" s="1"/>
  <c r="I12" s="1"/>
  <c r="AA12" s="1"/>
  <c r="AC12" s="1"/>
  <c r="G30"/>
  <c r="H30" s="1"/>
  <c r="G14"/>
  <c r="H14" s="1"/>
  <c r="AE37" i="43"/>
  <c r="AC37"/>
  <c r="AA37"/>
  <c r="Z37"/>
  <c r="I37"/>
  <c r="F37"/>
  <c r="AE36"/>
  <c r="AC36"/>
  <c r="AA36"/>
  <c r="Z36"/>
  <c r="I36"/>
  <c r="F36"/>
  <c r="AE35"/>
  <c r="AC35"/>
  <c r="AA35"/>
  <c r="Z35"/>
  <c r="I35"/>
  <c r="F35"/>
  <c r="AE34"/>
  <c r="AC34"/>
  <c r="AA34"/>
  <c r="Z34"/>
  <c r="I34"/>
  <c r="F34"/>
  <c r="AE33"/>
  <c r="AC33"/>
  <c r="AA33"/>
  <c r="Z33"/>
  <c r="I33"/>
  <c r="F33"/>
  <c r="AE32"/>
  <c r="AC32"/>
  <c r="AA32"/>
  <c r="Z32"/>
  <c r="I32"/>
  <c r="F32"/>
  <c r="AE31"/>
  <c r="AC31"/>
  <c r="AA31"/>
  <c r="Z31"/>
  <c r="I31"/>
  <c r="F31"/>
  <c r="AE30"/>
  <c r="AC30"/>
  <c r="AA30"/>
  <c r="Z30"/>
  <c r="I30"/>
  <c r="F30"/>
  <c r="AE29"/>
  <c r="AC29"/>
  <c r="AA29"/>
  <c r="Z29"/>
  <c r="I29"/>
  <c r="F29"/>
  <c r="AE28"/>
  <c r="AC28"/>
  <c r="AA28"/>
  <c r="Z28"/>
  <c r="I28"/>
  <c r="F28"/>
  <c r="AE27"/>
  <c r="AC27"/>
  <c r="AA27"/>
  <c r="Z27"/>
  <c r="I27"/>
  <c r="F27"/>
  <c r="AE26"/>
  <c r="AC26"/>
  <c r="AA26"/>
  <c r="Z26"/>
  <c r="I26"/>
  <c r="F26"/>
  <c r="AE25"/>
  <c r="AC25"/>
  <c r="AA25"/>
  <c r="Z25"/>
  <c r="I25"/>
  <c r="F25"/>
  <c r="AE24"/>
  <c r="AC24"/>
  <c r="AA24"/>
  <c r="Z24"/>
  <c r="I24"/>
  <c r="F24"/>
  <c r="AE23"/>
  <c r="AC23"/>
  <c r="AA23"/>
  <c r="Z23"/>
  <c r="I23"/>
  <c r="F23"/>
  <c r="AE22"/>
  <c r="AC22"/>
  <c r="AA22"/>
  <c r="Z22"/>
  <c r="I22"/>
  <c r="F22"/>
  <c r="AE21"/>
  <c r="AC21"/>
  <c r="AA21"/>
  <c r="Z21"/>
  <c r="I21"/>
  <c r="F21"/>
  <c r="AE20"/>
  <c r="AC20"/>
  <c r="AA20"/>
  <c r="Z20"/>
  <c r="I20"/>
  <c r="F20"/>
  <c r="AE19"/>
  <c r="AC19"/>
  <c r="AA19"/>
  <c r="Z19"/>
  <c r="I19"/>
  <c r="F19"/>
  <c r="AE18"/>
  <c r="AC18"/>
  <c r="AA18"/>
  <c r="Z18"/>
  <c r="I18"/>
  <c r="F18"/>
  <c r="AE17"/>
  <c r="AC17"/>
  <c r="AA17"/>
  <c r="Z17"/>
  <c r="I17"/>
  <c r="F17"/>
  <c r="AE16"/>
  <c r="AC16"/>
  <c r="AA16"/>
  <c r="Z16"/>
  <c r="I16"/>
  <c r="F16"/>
  <c r="AE15"/>
  <c r="AC15"/>
  <c r="AA15"/>
  <c r="Z15"/>
  <c r="I15"/>
  <c r="F15"/>
  <c r="AE14"/>
  <c r="AC14"/>
  <c r="AA14"/>
  <c r="Z14"/>
  <c r="I14"/>
  <c r="F14"/>
  <c r="AE13"/>
  <c r="AC13"/>
  <c r="AA13"/>
  <c r="Z13"/>
  <c r="I13"/>
  <c r="F13"/>
  <c r="AE12"/>
  <c r="AC12"/>
  <c r="AA12"/>
  <c r="Z12"/>
  <c r="I12"/>
  <c r="F12"/>
  <c r="Z11"/>
  <c r="F11"/>
  <c r="Z10"/>
  <c r="F10"/>
  <c r="Z9"/>
  <c r="F9"/>
  <c r="Z8"/>
  <c r="F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42"/>
  <c r="AC37"/>
  <c r="AA37"/>
  <c r="Z37"/>
  <c r="I37"/>
  <c r="F37"/>
  <c r="AE36"/>
  <c r="AC36"/>
  <c r="AA36"/>
  <c r="Z36"/>
  <c r="I36"/>
  <c r="F36"/>
  <c r="AE35"/>
  <c r="AC35"/>
  <c r="AA35"/>
  <c r="Z35"/>
  <c r="I35"/>
  <c r="F35"/>
  <c r="AE34"/>
  <c r="AC34"/>
  <c r="AA34"/>
  <c r="Z34"/>
  <c r="I34"/>
  <c r="F34"/>
  <c r="AE33"/>
  <c r="AC33"/>
  <c r="AA33"/>
  <c r="Z33"/>
  <c r="I33"/>
  <c r="F33"/>
  <c r="AE32"/>
  <c r="AC32"/>
  <c r="AA32"/>
  <c r="Z32"/>
  <c r="I32"/>
  <c r="F32"/>
  <c r="AE31"/>
  <c r="AC31"/>
  <c r="AA31"/>
  <c r="Z31"/>
  <c r="I31"/>
  <c r="F31"/>
  <c r="AE30"/>
  <c r="AC30"/>
  <c r="AA30"/>
  <c r="Z30"/>
  <c r="I30"/>
  <c r="F30"/>
  <c r="AE29"/>
  <c r="AC29"/>
  <c r="AA29"/>
  <c r="Z29"/>
  <c r="I29"/>
  <c r="F29"/>
  <c r="AE28"/>
  <c r="AC28"/>
  <c r="AA28"/>
  <c r="Z28"/>
  <c r="I28"/>
  <c r="F28"/>
  <c r="AE27"/>
  <c r="AC27"/>
  <c r="AA27"/>
  <c r="Z27"/>
  <c r="I27"/>
  <c r="F27"/>
  <c r="AE26"/>
  <c r="AC26"/>
  <c r="AA26"/>
  <c r="Z26"/>
  <c r="I26"/>
  <c r="F26"/>
  <c r="AE25"/>
  <c r="AC25"/>
  <c r="AA25"/>
  <c r="Z25"/>
  <c r="I25"/>
  <c r="F25"/>
  <c r="AE24"/>
  <c r="AC24"/>
  <c r="AA24"/>
  <c r="Z24"/>
  <c r="I24"/>
  <c r="F24"/>
  <c r="AE23"/>
  <c r="AC23"/>
  <c r="AA23"/>
  <c r="Z23"/>
  <c r="I23"/>
  <c r="F23"/>
  <c r="AE22"/>
  <c r="AC22"/>
  <c r="AA22"/>
  <c r="Z22"/>
  <c r="I22"/>
  <c r="F22"/>
  <c r="AE21"/>
  <c r="AC21"/>
  <c r="AA21"/>
  <c r="Z21"/>
  <c r="I21"/>
  <c r="F21"/>
  <c r="AE20"/>
  <c r="AC20"/>
  <c r="AA20"/>
  <c r="Z20"/>
  <c r="I20"/>
  <c r="F20"/>
  <c r="AE19"/>
  <c r="AC19"/>
  <c r="AA19"/>
  <c r="Z19"/>
  <c r="I19"/>
  <c r="F19"/>
  <c r="AE18"/>
  <c r="AC18"/>
  <c r="AA18"/>
  <c r="Z18"/>
  <c r="I18"/>
  <c r="F18"/>
  <c r="AE17"/>
  <c r="AC17"/>
  <c r="AA17"/>
  <c r="Z17"/>
  <c r="I17"/>
  <c r="F17"/>
  <c r="AE16"/>
  <c r="AC16"/>
  <c r="AA16"/>
  <c r="Z16"/>
  <c r="I16"/>
  <c r="F16"/>
  <c r="AE15"/>
  <c r="AC15"/>
  <c r="AA15"/>
  <c r="Z15"/>
  <c r="I15"/>
  <c r="F15"/>
  <c r="AE14"/>
  <c r="AC14"/>
  <c r="AA14"/>
  <c r="Z14"/>
  <c r="I14"/>
  <c r="F14"/>
  <c r="AE13"/>
  <c r="AC13"/>
  <c r="AA13"/>
  <c r="Z13"/>
  <c r="I13"/>
  <c r="F13"/>
  <c r="Z12"/>
  <c r="F12"/>
  <c r="Z11"/>
  <c r="F11"/>
  <c r="Z10"/>
  <c r="F10"/>
  <c r="Z9"/>
  <c r="F9"/>
  <c r="Z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41"/>
  <c r="AC37"/>
  <c r="AA37"/>
  <c r="Z37"/>
  <c r="I37"/>
  <c r="F37"/>
  <c r="AE36"/>
  <c r="AC36"/>
  <c r="AA36"/>
  <c r="Z36"/>
  <c r="I36"/>
  <c r="F36"/>
  <c r="AE35"/>
  <c r="AC35"/>
  <c r="AA35"/>
  <c r="Z35"/>
  <c r="I35"/>
  <c r="F35"/>
  <c r="AE34"/>
  <c r="AC34"/>
  <c r="AA34"/>
  <c r="Z34"/>
  <c r="I34"/>
  <c r="F34"/>
  <c r="AE33"/>
  <c r="AC33"/>
  <c r="AA33"/>
  <c r="Z33"/>
  <c r="I33"/>
  <c r="F33"/>
  <c r="AE32"/>
  <c r="AC32"/>
  <c r="AA32"/>
  <c r="Z32"/>
  <c r="I32"/>
  <c r="F32"/>
  <c r="AE31"/>
  <c r="AC31"/>
  <c r="AA31"/>
  <c r="Z31"/>
  <c r="I31"/>
  <c r="F31"/>
  <c r="AE30"/>
  <c r="AC30"/>
  <c r="AA30"/>
  <c r="Z30"/>
  <c r="I30"/>
  <c r="F30"/>
  <c r="AE29"/>
  <c r="AC29"/>
  <c r="AA29"/>
  <c r="Z29"/>
  <c r="I29"/>
  <c r="F29"/>
  <c r="AE28"/>
  <c r="AC28"/>
  <c r="AA28"/>
  <c r="Z28"/>
  <c r="I28"/>
  <c r="F28"/>
  <c r="AE27"/>
  <c r="AC27"/>
  <c r="AA27"/>
  <c r="Z27"/>
  <c r="I27"/>
  <c r="F27"/>
  <c r="AE26"/>
  <c r="AC26"/>
  <c r="AA26"/>
  <c r="Z26"/>
  <c r="I26"/>
  <c r="F26"/>
  <c r="AE25"/>
  <c r="AC25"/>
  <c r="AA25"/>
  <c r="Z25"/>
  <c r="I25"/>
  <c r="F25"/>
  <c r="AE24"/>
  <c r="AC24"/>
  <c r="AA24"/>
  <c r="Z24"/>
  <c r="I24"/>
  <c r="F24"/>
  <c r="AE23"/>
  <c r="AC23"/>
  <c r="AA23"/>
  <c r="Z23"/>
  <c r="I23"/>
  <c r="F23"/>
  <c r="AE22"/>
  <c r="AC22"/>
  <c r="AA22"/>
  <c r="Z22"/>
  <c r="I22"/>
  <c r="F22"/>
  <c r="AE21"/>
  <c r="AC21"/>
  <c r="AA21"/>
  <c r="Z21"/>
  <c r="I21"/>
  <c r="F21"/>
  <c r="AE20"/>
  <c r="AC20"/>
  <c r="AA20"/>
  <c r="Z20"/>
  <c r="I20"/>
  <c r="F20"/>
  <c r="AE19"/>
  <c r="AC19"/>
  <c r="AA19"/>
  <c r="Z19"/>
  <c r="I19"/>
  <c r="F19"/>
  <c r="AE18"/>
  <c r="AC18"/>
  <c r="AA18"/>
  <c r="Z18"/>
  <c r="I18"/>
  <c r="F18"/>
  <c r="AE17"/>
  <c r="AC17"/>
  <c r="AA17"/>
  <c r="Z17"/>
  <c r="I17"/>
  <c r="F17"/>
  <c r="AE16"/>
  <c r="AC16"/>
  <c r="AA16"/>
  <c r="Z16"/>
  <c r="I16"/>
  <c r="F16"/>
  <c r="AE15"/>
  <c r="AC15"/>
  <c r="AA15"/>
  <c r="Z15"/>
  <c r="I15"/>
  <c r="F15"/>
  <c r="Z14"/>
  <c r="F14"/>
  <c r="Z13"/>
  <c r="F13"/>
  <c r="Z12"/>
  <c r="F12"/>
  <c r="Z11"/>
  <c r="F11"/>
  <c r="Z10"/>
  <c r="F10"/>
  <c r="Z9"/>
  <c r="F9"/>
  <c r="Z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39"/>
  <c r="AC37"/>
  <c r="AA37"/>
  <c r="Z37"/>
  <c r="I37"/>
  <c r="F37"/>
  <c r="AE36"/>
  <c r="AC36"/>
  <c r="AA36"/>
  <c r="Z36"/>
  <c r="I36"/>
  <c r="F36"/>
  <c r="AE35"/>
  <c r="AC35"/>
  <c r="AA35"/>
  <c r="Z35"/>
  <c r="I35"/>
  <c r="F35"/>
  <c r="AE34"/>
  <c r="AC34"/>
  <c r="AA34"/>
  <c r="Z34"/>
  <c r="I34"/>
  <c r="F34"/>
  <c r="AE33"/>
  <c r="AC33"/>
  <c r="AA33"/>
  <c r="Z33"/>
  <c r="I33"/>
  <c r="F33"/>
  <c r="AE32"/>
  <c r="AC32"/>
  <c r="AA32"/>
  <c r="Z32"/>
  <c r="I32"/>
  <c r="F32"/>
  <c r="AE31"/>
  <c r="AC31"/>
  <c r="AA31"/>
  <c r="Z31"/>
  <c r="I31"/>
  <c r="F31"/>
  <c r="AE30"/>
  <c r="AC30"/>
  <c r="AA30"/>
  <c r="Z30"/>
  <c r="I30"/>
  <c r="F30"/>
  <c r="AE29"/>
  <c r="AC29"/>
  <c r="AA29"/>
  <c r="Z29"/>
  <c r="I29"/>
  <c r="F29"/>
  <c r="AE28"/>
  <c r="AC28"/>
  <c r="AA28"/>
  <c r="Z28"/>
  <c r="I28"/>
  <c r="F28"/>
  <c r="AE27"/>
  <c r="AC27"/>
  <c r="AA27"/>
  <c r="Z27"/>
  <c r="I27"/>
  <c r="F27"/>
  <c r="AE26"/>
  <c r="AC26"/>
  <c r="AA26"/>
  <c r="Z26"/>
  <c r="I26"/>
  <c r="F26"/>
  <c r="AE25"/>
  <c r="AC25"/>
  <c r="AA25"/>
  <c r="Z25"/>
  <c r="I25"/>
  <c r="F25"/>
  <c r="AE24"/>
  <c r="AC24"/>
  <c r="AA24"/>
  <c r="Z24"/>
  <c r="I24"/>
  <c r="F24"/>
  <c r="AE23"/>
  <c r="AC23"/>
  <c r="AA23"/>
  <c r="Z23"/>
  <c r="I23"/>
  <c r="F23"/>
  <c r="AE22"/>
  <c r="AC22"/>
  <c r="AA22"/>
  <c r="Z22"/>
  <c r="I22"/>
  <c r="F22"/>
  <c r="Z21"/>
  <c r="F21"/>
  <c r="Z20"/>
  <c r="F20"/>
  <c r="Z19"/>
  <c r="F19"/>
  <c r="Z18"/>
  <c r="F18"/>
  <c r="Z17"/>
  <c r="F17"/>
  <c r="Z16"/>
  <c r="F16"/>
  <c r="Z15"/>
  <c r="F15"/>
  <c r="Z14"/>
  <c r="F14"/>
  <c r="Z13"/>
  <c r="F13"/>
  <c r="Z12"/>
  <c r="F12"/>
  <c r="Z11"/>
  <c r="F11"/>
  <c r="Z10"/>
  <c r="F10"/>
  <c r="Z9"/>
  <c r="F9"/>
  <c r="Z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E37" i="40"/>
  <c r="AC37"/>
  <c r="AA37"/>
  <c r="Z37"/>
  <c r="I37"/>
  <c r="F37"/>
  <c r="AE36"/>
  <c r="AC36"/>
  <c r="AA36"/>
  <c r="Z36"/>
  <c r="I36"/>
  <c r="F36"/>
  <c r="AE35"/>
  <c r="AC35"/>
  <c r="AA35"/>
  <c r="Z35"/>
  <c r="I35"/>
  <c r="F35"/>
  <c r="AE34"/>
  <c r="AC34"/>
  <c r="AA34"/>
  <c r="Z34"/>
  <c r="I34"/>
  <c r="F34"/>
  <c r="AE33"/>
  <c r="AC33"/>
  <c r="AA33"/>
  <c r="Z33"/>
  <c r="I33"/>
  <c r="F33"/>
  <c r="AE32"/>
  <c r="AC32"/>
  <c r="AA32"/>
  <c r="Z32"/>
  <c r="I32"/>
  <c r="F32"/>
  <c r="AE31"/>
  <c r="AC31"/>
  <c r="AA31"/>
  <c r="Z31"/>
  <c r="I31"/>
  <c r="F31"/>
  <c r="AE30"/>
  <c r="AC30"/>
  <c r="AA30"/>
  <c r="Z30"/>
  <c r="I30"/>
  <c r="F30"/>
  <c r="AE29"/>
  <c r="AC29"/>
  <c r="AA29"/>
  <c r="Z29"/>
  <c r="I29"/>
  <c r="F29"/>
  <c r="AE28"/>
  <c r="AC28"/>
  <c r="AA28"/>
  <c r="Z28"/>
  <c r="I28"/>
  <c r="F28"/>
  <c r="AE27"/>
  <c r="AC27"/>
  <c r="AA27"/>
  <c r="Z27"/>
  <c r="I27"/>
  <c r="F27"/>
  <c r="AE26"/>
  <c r="AC26"/>
  <c r="AA26"/>
  <c r="Z26"/>
  <c r="I26"/>
  <c r="F26"/>
  <c r="AE25"/>
  <c r="AC25"/>
  <c r="AA25"/>
  <c r="Z25"/>
  <c r="I25"/>
  <c r="F25"/>
  <c r="AE24"/>
  <c r="AC24"/>
  <c r="AA24"/>
  <c r="Z24"/>
  <c r="I24"/>
  <c r="F24"/>
  <c r="AE23"/>
  <c r="AC23"/>
  <c r="AA23"/>
  <c r="Z23"/>
  <c r="I23"/>
  <c r="F23"/>
  <c r="AE22"/>
  <c r="AC22"/>
  <c r="AA22"/>
  <c r="Z22"/>
  <c r="I22"/>
  <c r="F22"/>
  <c r="AE21"/>
  <c r="AC21"/>
  <c r="AA21"/>
  <c r="Z21"/>
  <c r="I21"/>
  <c r="F21"/>
  <c r="AE20"/>
  <c r="AC20"/>
  <c r="AA20"/>
  <c r="Z20"/>
  <c r="I20"/>
  <c r="F20"/>
  <c r="AE19"/>
  <c r="AC19"/>
  <c r="AA19"/>
  <c r="Z19"/>
  <c r="I19"/>
  <c r="F19"/>
  <c r="AE18"/>
  <c r="AC18"/>
  <c r="AA18"/>
  <c r="Z18"/>
  <c r="I18"/>
  <c r="F18"/>
  <c r="AE17"/>
  <c r="AC17"/>
  <c r="AA17"/>
  <c r="Z17"/>
  <c r="I17"/>
  <c r="F17"/>
  <c r="AE16"/>
  <c r="AC16"/>
  <c r="AA16"/>
  <c r="Z16"/>
  <c r="I16"/>
  <c r="F16"/>
  <c r="AE15"/>
  <c r="AC15"/>
  <c r="AA15"/>
  <c r="Z15"/>
  <c r="I15"/>
  <c r="F15"/>
  <c r="AE14"/>
  <c r="AC14"/>
  <c r="AA14"/>
  <c r="Z14"/>
  <c r="I14"/>
  <c r="F14"/>
  <c r="AE13"/>
  <c r="AC13"/>
  <c r="AA13"/>
  <c r="Z13"/>
  <c r="I13"/>
  <c r="F13"/>
  <c r="AE12"/>
  <c r="AC12"/>
  <c r="AA12"/>
  <c r="Z12"/>
  <c r="I12"/>
  <c r="F12"/>
  <c r="Z11"/>
  <c r="F11"/>
  <c r="Z10"/>
  <c r="F10"/>
  <c r="Z9"/>
  <c r="F9"/>
  <c r="Z8"/>
  <c r="F8"/>
  <c r="Y6"/>
  <c r="X6"/>
  <c r="W6"/>
  <c r="V6"/>
  <c r="U6"/>
  <c r="T6"/>
  <c r="S6"/>
  <c r="R6"/>
  <c r="Q6"/>
  <c r="P6"/>
  <c r="O6"/>
  <c r="N6"/>
  <c r="M6"/>
  <c r="L6"/>
  <c r="K6"/>
  <c r="J6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AC11" i="17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8"/>
  <c r="AD12" i="45" l="1"/>
  <c r="AE12" s="1"/>
  <c r="AD11"/>
  <c r="I4" i="42"/>
  <c r="I5" s="1"/>
  <c r="I4" i="41"/>
  <c r="I5" s="1"/>
  <c r="I4" i="39"/>
  <c r="I5" s="1"/>
  <c r="I4" i="40"/>
  <c r="I5" s="1"/>
  <c r="I4" i="43"/>
  <c r="I5" s="1"/>
  <c r="AE11" i="17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AE8" i="45" l="1"/>
  <c r="AE10"/>
  <c r="AE11"/>
  <c r="AE9"/>
  <c r="G24" i="42"/>
  <c r="H24" s="1"/>
  <c r="G10"/>
  <c r="H10" s="1"/>
  <c r="I10" s="1"/>
  <c r="AA10" s="1"/>
  <c r="AC10" s="1"/>
  <c r="AD10" s="1"/>
  <c r="G26"/>
  <c r="H26" s="1"/>
  <c r="G16"/>
  <c r="H16" s="1"/>
  <c r="G32"/>
  <c r="H32" s="1"/>
  <c r="G18"/>
  <c r="H18" s="1"/>
  <c r="G34"/>
  <c r="H34" s="1"/>
  <c r="G10" i="39"/>
  <c r="H10" s="1"/>
  <c r="I10" s="1"/>
  <c r="AA10" s="1"/>
  <c r="AC10" s="1"/>
  <c r="AD10" s="1"/>
  <c r="G18"/>
  <c r="H18" s="1"/>
  <c r="I18" s="1"/>
  <c r="AA18" s="1"/>
  <c r="AC18" s="1"/>
  <c r="AD18" s="1"/>
  <c r="G34"/>
  <c r="H34" s="1"/>
  <c r="G20"/>
  <c r="H20" s="1"/>
  <c r="I20" s="1"/>
  <c r="AA20" s="1"/>
  <c r="AC20" s="1"/>
  <c r="AD20" s="1"/>
  <c r="G36"/>
  <c r="H36" s="1"/>
  <c r="G26"/>
  <c r="H26" s="1"/>
  <c r="G28"/>
  <c r="H28" s="1"/>
  <c r="G8"/>
  <c r="H8" s="1"/>
  <c r="I8" s="1"/>
  <c r="AA8" s="1"/>
  <c r="AC8" s="1"/>
  <c r="AD8" s="1"/>
  <c r="G32"/>
  <c r="H32" s="1"/>
  <c r="G24"/>
  <c r="H24" s="1"/>
  <c r="G14"/>
  <c r="H14" s="1"/>
  <c r="I14" s="1"/>
  <c r="AA14" s="1"/>
  <c r="AC14" s="1"/>
  <c r="AD14" s="1"/>
  <c r="G12"/>
  <c r="H12" s="1"/>
  <c r="I12" s="1"/>
  <c r="AA12" s="1"/>
  <c r="AC12" s="1"/>
  <c r="AD12" s="1"/>
  <c r="G30"/>
  <c r="H30" s="1"/>
  <c r="G22"/>
  <c r="H22" s="1"/>
  <c r="G20" i="40"/>
  <c r="H20" s="1"/>
  <c r="G12"/>
  <c r="H12" s="1"/>
  <c r="G28"/>
  <c r="H28" s="1"/>
  <c r="G14"/>
  <c r="H14" s="1"/>
  <c r="G32"/>
  <c r="H32" s="1"/>
  <c r="G18"/>
  <c r="H18" s="1"/>
  <c r="G8"/>
  <c r="H8" s="1"/>
  <c r="I8" s="1"/>
  <c r="AA8" s="1"/>
  <c r="AC8" s="1"/>
  <c r="AD8" s="1"/>
  <c r="G24"/>
  <c r="H24" s="1"/>
  <c r="G10"/>
  <c r="H10" s="1"/>
  <c r="I10" s="1"/>
  <c r="AA10" s="1"/>
  <c r="AC10" s="1"/>
  <c r="AD10" s="1"/>
  <c r="G34"/>
  <c r="H34" s="1"/>
  <c r="G22"/>
  <c r="H22" s="1"/>
  <c r="G36" i="43"/>
  <c r="H36" s="1"/>
  <c r="G34"/>
  <c r="H34" s="1"/>
  <c r="G32"/>
  <c r="H32" s="1"/>
  <c r="G30"/>
  <c r="H30" s="1"/>
  <c r="G28"/>
  <c r="H28" s="1"/>
  <c r="G26"/>
  <c r="H26" s="1"/>
  <c r="G24"/>
  <c r="H24" s="1"/>
  <c r="G22"/>
  <c r="H22" s="1"/>
  <c r="G20"/>
  <c r="H20" s="1"/>
  <c r="G18"/>
  <c r="H18" s="1"/>
  <c r="G16"/>
  <c r="H16" s="1"/>
  <c r="G14"/>
  <c r="H14" s="1"/>
  <c r="G12"/>
  <c r="H12" s="1"/>
  <c r="G10"/>
  <c r="H10" s="1"/>
  <c r="I10" s="1"/>
  <c r="AA10" s="1"/>
  <c r="AC10" s="1"/>
  <c r="AD10" s="1"/>
  <c r="G8"/>
  <c r="H8" s="1"/>
  <c r="I8" s="1"/>
  <c r="AA8" s="1"/>
  <c r="AC8" s="1"/>
  <c r="G35"/>
  <c r="H35" s="1"/>
  <c r="G29"/>
  <c r="H29" s="1"/>
  <c r="G25"/>
  <c r="H25" s="1"/>
  <c r="G13"/>
  <c r="H13" s="1"/>
  <c r="G11"/>
  <c r="H11" s="1"/>
  <c r="I11" s="1"/>
  <c r="AA11" s="1"/>
  <c r="AC11" s="1"/>
  <c r="AD11" s="1"/>
  <c r="G9"/>
  <c r="H9" s="1"/>
  <c r="I9" s="1"/>
  <c r="AA9" s="1"/>
  <c r="AC9" s="1"/>
  <c r="AD9" s="1"/>
  <c r="G27"/>
  <c r="H27" s="1"/>
  <c r="G17"/>
  <c r="H17" s="1"/>
  <c r="G37"/>
  <c r="H37" s="1"/>
  <c r="G33"/>
  <c r="H33" s="1"/>
  <c r="G31"/>
  <c r="H31" s="1"/>
  <c r="G23"/>
  <c r="H23" s="1"/>
  <c r="G21"/>
  <c r="H21" s="1"/>
  <c r="G19"/>
  <c r="H19" s="1"/>
  <c r="G15"/>
  <c r="H15" s="1"/>
  <c r="I6"/>
  <c r="G37" i="42"/>
  <c r="H37" s="1"/>
  <c r="G31"/>
  <c r="H31" s="1"/>
  <c r="G23"/>
  <c r="H23" s="1"/>
  <c r="G17"/>
  <c r="H17" s="1"/>
  <c r="G15"/>
  <c r="H15" s="1"/>
  <c r="G9"/>
  <c r="H9" s="1"/>
  <c r="I9" s="1"/>
  <c r="AA9" s="1"/>
  <c r="AC9" s="1"/>
  <c r="AD9" s="1"/>
  <c r="G21"/>
  <c r="H21" s="1"/>
  <c r="G19"/>
  <c r="H19" s="1"/>
  <c r="G13"/>
  <c r="H13" s="1"/>
  <c r="G11"/>
  <c r="H11" s="1"/>
  <c r="I11" s="1"/>
  <c r="AA11" s="1"/>
  <c r="AC11" s="1"/>
  <c r="AD11" s="1"/>
  <c r="G35"/>
  <c r="H35" s="1"/>
  <c r="G33"/>
  <c r="H33" s="1"/>
  <c r="G29"/>
  <c r="H29" s="1"/>
  <c r="G27"/>
  <c r="H27" s="1"/>
  <c r="G25"/>
  <c r="H25" s="1"/>
  <c r="G8"/>
  <c r="H8" s="1"/>
  <c r="I8" s="1"/>
  <c r="AA8" s="1"/>
  <c r="AC8" s="1"/>
  <c r="G30"/>
  <c r="H30" s="1"/>
  <c r="G22"/>
  <c r="H22" s="1"/>
  <c r="G14"/>
  <c r="H14" s="1"/>
  <c r="I6"/>
  <c r="G36"/>
  <c r="H36" s="1"/>
  <c r="G28"/>
  <c r="H28" s="1"/>
  <c r="G20"/>
  <c r="H20" s="1"/>
  <c r="G12"/>
  <c r="H12" s="1"/>
  <c r="I12" s="1"/>
  <c r="AA12" s="1"/>
  <c r="AC12" s="1"/>
  <c r="AD12" s="1"/>
  <c r="G33" i="41"/>
  <c r="H33" s="1"/>
  <c r="G29"/>
  <c r="H29" s="1"/>
  <c r="G27"/>
  <c r="H27" s="1"/>
  <c r="G13"/>
  <c r="H13" s="1"/>
  <c r="I13" s="1"/>
  <c r="AA13" s="1"/>
  <c r="AC13" s="1"/>
  <c r="AD13" s="1"/>
  <c r="G11"/>
  <c r="H11" s="1"/>
  <c r="I11" s="1"/>
  <c r="AA11" s="1"/>
  <c r="AC11" s="1"/>
  <c r="AD11" s="1"/>
  <c r="G36"/>
  <c r="H36" s="1"/>
  <c r="G34"/>
  <c r="H34" s="1"/>
  <c r="G32"/>
  <c r="H32" s="1"/>
  <c r="G30"/>
  <c r="H30" s="1"/>
  <c r="G28"/>
  <c r="H28" s="1"/>
  <c r="G26"/>
  <c r="H26" s="1"/>
  <c r="G24"/>
  <c r="H24" s="1"/>
  <c r="G22"/>
  <c r="H22" s="1"/>
  <c r="G20"/>
  <c r="H20" s="1"/>
  <c r="G18"/>
  <c r="H18" s="1"/>
  <c r="G16"/>
  <c r="H16" s="1"/>
  <c r="G14"/>
  <c r="H14" s="1"/>
  <c r="I14" s="1"/>
  <c r="AA14" s="1"/>
  <c r="AC14" s="1"/>
  <c r="AD14" s="1"/>
  <c r="G12"/>
  <c r="H12" s="1"/>
  <c r="I12" s="1"/>
  <c r="AA12" s="1"/>
  <c r="AC12" s="1"/>
  <c r="AD12" s="1"/>
  <c r="AE9" s="1"/>
  <c r="G10"/>
  <c r="H10" s="1"/>
  <c r="I10" s="1"/>
  <c r="AA10" s="1"/>
  <c r="AC10" s="1"/>
  <c r="AD10" s="1"/>
  <c r="G8"/>
  <c r="H8" s="1"/>
  <c r="I8" s="1"/>
  <c r="AA8" s="1"/>
  <c r="AC8" s="1"/>
  <c r="G37"/>
  <c r="H37" s="1"/>
  <c r="G35"/>
  <c r="H35" s="1"/>
  <c r="G31"/>
  <c r="H31" s="1"/>
  <c r="G25"/>
  <c r="H25" s="1"/>
  <c r="G21"/>
  <c r="H21" s="1"/>
  <c r="G19"/>
  <c r="H19" s="1"/>
  <c r="G17"/>
  <c r="H17" s="1"/>
  <c r="G9"/>
  <c r="H9" s="1"/>
  <c r="I9" s="1"/>
  <c r="AA9" s="1"/>
  <c r="AC9" s="1"/>
  <c r="AD9" s="1"/>
  <c r="G23"/>
  <c r="H23" s="1"/>
  <c r="G15"/>
  <c r="H15" s="1"/>
  <c r="I6"/>
  <c r="G29" i="39"/>
  <c r="H29" s="1"/>
  <c r="G27"/>
  <c r="H27" s="1"/>
  <c r="G23"/>
  <c r="H23" s="1"/>
  <c r="G21"/>
  <c r="H21" s="1"/>
  <c r="I21" s="1"/>
  <c r="AA21" s="1"/>
  <c r="AC21" s="1"/>
  <c r="AD21" s="1"/>
  <c r="G15"/>
  <c r="H15" s="1"/>
  <c r="I15" s="1"/>
  <c r="AA15" s="1"/>
  <c r="AC15" s="1"/>
  <c r="AD15" s="1"/>
  <c r="G9"/>
  <c r="H9" s="1"/>
  <c r="I9" s="1"/>
  <c r="AA9" s="1"/>
  <c r="AC9" s="1"/>
  <c r="G37"/>
  <c r="H37" s="1"/>
  <c r="G35"/>
  <c r="H35" s="1"/>
  <c r="G33"/>
  <c r="H33" s="1"/>
  <c r="G31"/>
  <c r="H31" s="1"/>
  <c r="G25"/>
  <c r="H25" s="1"/>
  <c r="G11"/>
  <c r="H11" s="1"/>
  <c r="I11" s="1"/>
  <c r="AA11" s="1"/>
  <c r="AD11" s="1"/>
  <c r="G19"/>
  <c r="H19" s="1"/>
  <c r="I19" s="1"/>
  <c r="AA19" s="1"/>
  <c r="AC19" s="1"/>
  <c r="AD19" s="1"/>
  <c r="G17"/>
  <c r="H17" s="1"/>
  <c r="I17" s="1"/>
  <c r="AA17" s="1"/>
  <c r="AC17" s="1"/>
  <c r="AD17" s="1"/>
  <c r="G13"/>
  <c r="H13" s="1"/>
  <c r="I13" s="1"/>
  <c r="AA13" s="1"/>
  <c r="AC13" s="1"/>
  <c r="AD13" s="1"/>
  <c r="G16"/>
  <c r="H16" s="1"/>
  <c r="I16" s="1"/>
  <c r="AA16" s="1"/>
  <c r="AC16" s="1"/>
  <c r="AD16" s="1"/>
  <c r="I6"/>
  <c r="G35" i="40"/>
  <c r="H35" s="1"/>
  <c r="G29"/>
  <c r="H29" s="1"/>
  <c r="G21"/>
  <c r="H21" s="1"/>
  <c r="G19"/>
  <c r="H19" s="1"/>
  <c r="G17"/>
  <c r="H17" s="1"/>
  <c r="G15"/>
  <c r="H15" s="1"/>
  <c r="G37"/>
  <c r="H37" s="1"/>
  <c r="G33"/>
  <c r="H33" s="1"/>
  <c r="G31"/>
  <c r="H31" s="1"/>
  <c r="G27"/>
  <c r="H27" s="1"/>
  <c r="G25"/>
  <c r="H25" s="1"/>
  <c r="G23"/>
  <c r="H23" s="1"/>
  <c r="G13"/>
  <c r="H13" s="1"/>
  <c r="G11"/>
  <c r="H11" s="1"/>
  <c r="I11" s="1"/>
  <c r="AA11" s="1"/>
  <c r="AC11" s="1"/>
  <c r="AD11" s="1"/>
  <c r="G9"/>
  <c r="H9" s="1"/>
  <c r="G36"/>
  <c r="H36" s="1"/>
  <c r="G26"/>
  <c r="H26" s="1"/>
  <c r="G16"/>
  <c r="H16" s="1"/>
  <c r="G30"/>
  <c r="H30" s="1"/>
  <c r="I6"/>
  <c r="J6" i="17"/>
  <c r="K6"/>
  <c r="L6"/>
  <c r="M6"/>
  <c r="N6"/>
  <c r="O6"/>
  <c r="P6"/>
  <c r="Q6"/>
  <c r="R6"/>
  <c r="S6"/>
  <c r="T6"/>
  <c r="U6"/>
  <c r="V6"/>
  <c r="W6"/>
  <c r="X6"/>
  <c r="Y6"/>
  <c r="I9" i="40" l="1"/>
  <c r="AA9" s="1"/>
  <c r="AC9" s="1"/>
  <c r="AD9" s="1"/>
  <c r="AE9" s="1"/>
  <c r="AD8" i="43"/>
  <c r="AE8" s="1"/>
  <c r="AD8" i="42"/>
  <c r="AE8" s="1"/>
  <c r="AD8" i="41"/>
  <c r="AE8" s="1"/>
  <c r="AD9" i="39"/>
  <c r="AE9" s="1"/>
  <c r="F27" i="17"/>
  <c r="F28"/>
  <c r="F29"/>
  <c r="F30"/>
  <c r="F31"/>
  <c r="F32"/>
  <c r="F33"/>
  <c r="F34"/>
  <c r="F35"/>
  <c r="F36"/>
  <c r="F37"/>
  <c r="AE9" i="42" l="1"/>
  <c r="AE8" i="39"/>
  <c r="AE20"/>
  <c r="AE14"/>
  <c r="AE18"/>
  <c r="AE10" i="43"/>
  <c r="AE9"/>
  <c r="AE11"/>
  <c r="AE10" i="42"/>
  <c r="AE11"/>
  <c r="AE12"/>
  <c r="AE10" i="41"/>
  <c r="AE11"/>
  <c r="AE14"/>
  <c r="AE12"/>
  <c r="AE13"/>
  <c r="AE13" i="39"/>
  <c r="AE21"/>
  <c r="AE12"/>
  <c r="AE16"/>
  <c r="AE11"/>
  <c r="AE15"/>
  <c r="AE10"/>
  <c r="AE17"/>
  <c r="AE19"/>
  <c r="AE8" i="40"/>
  <c r="AE11"/>
  <c r="AE10"/>
  <c r="F26" i="17"/>
  <c r="F25"/>
  <c r="F24"/>
  <c r="F23"/>
  <c r="F22"/>
  <c r="F21"/>
  <c r="F20"/>
  <c r="F19"/>
  <c r="F18"/>
  <c r="F17"/>
  <c r="F16"/>
  <c r="F15"/>
  <c r="F14"/>
  <c r="F13"/>
  <c r="F12"/>
  <c r="F11"/>
  <c r="F10"/>
  <c r="F9"/>
  <c r="Y4"/>
  <c r="X4"/>
  <c r="W4"/>
  <c r="V4"/>
  <c r="U4"/>
  <c r="T4"/>
  <c r="S4"/>
  <c r="R4"/>
  <c r="Q4"/>
  <c r="P4"/>
  <c r="O4"/>
  <c r="N4"/>
  <c r="M4"/>
  <c r="L4"/>
  <c r="K4"/>
  <c r="J4"/>
  <c r="G3"/>
  <c r="H3" s="1"/>
  <c r="I3" s="1"/>
  <c r="I4" l="1"/>
  <c r="I5" s="1"/>
  <c r="I6" l="1"/>
  <c r="G12"/>
  <c r="H12" s="1"/>
  <c r="G20"/>
  <c r="G16"/>
  <c r="H16" s="1"/>
  <c r="G8"/>
  <c r="G24"/>
  <c r="G36"/>
  <c r="G30"/>
  <c r="G18"/>
  <c r="H18" s="1"/>
  <c r="G26"/>
  <c r="G34"/>
  <c r="G10"/>
  <c r="H10" s="1"/>
  <c r="I10" s="1"/>
  <c r="AA10" s="1"/>
  <c r="AC10" s="1"/>
  <c r="AD10" s="1"/>
  <c r="G35"/>
  <c r="G31"/>
  <c r="G27"/>
  <c r="G37"/>
  <c r="G33"/>
  <c r="G29"/>
  <c r="G25"/>
  <c r="G21"/>
  <c r="G17"/>
  <c r="H17" s="1"/>
  <c r="G13"/>
  <c r="H13" s="1"/>
  <c r="G9"/>
  <c r="H9" s="1"/>
  <c r="I9" s="1"/>
  <c r="AA9" s="1"/>
  <c r="AC9" s="1"/>
  <c r="AD9" s="1"/>
  <c r="G19"/>
  <c r="H19" s="1"/>
  <c r="G15"/>
  <c r="H15" s="1"/>
  <c r="G11"/>
  <c r="H11" s="1"/>
  <c r="G23"/>
  <c r="G32"/>
  <c r="G22"/>
  <c r="G14"/>
  <c r="H14" s="1"/>
  <c r="G28"/>
  <c r="H32" l="1"/>
  <c r="H21"/>
  <c r="H37"/>
  <c r="H30"/>
  <c r="H23"/>
  <c r="H25"/>
  <c r="H27"/>
  <c r="H34"/>
  <c r="H36"/>
  <c r="H20"/>
  <c r="H29"/>
  <c r="H31"/>
  <c r="H26"/>
  <c r="H24"/>
  <c r="H28"/>
  <c r="H22"/>
  <c r="H33"/>
  <c r="H35"/>
  <c r="H8"/>
  <c r="I8" l="1"/>
  <c r="AA8" s="1"/>
  <c r="AC8" l="1"/>
  <c r="AD8" s="1"/>
  <c r="AE10" s="1"/>
  <c r="AE8" l="1"/>
  <c r="AE9"/>
</calcChain>
</file>

<file path=xl/sharedStrings.xml><?xml version="1.0" encoding="utf-8"?>
<sst xmlns="http://schemas.openxmlformats.org/spreadsheetml/2006/main" count="340" uniqueCount="128">
  <si>
    <t>Decimaltimer</t>
  </si>
  <si>
    <t>Starttid</t>
  </si>
  <si>
    <t>Måltid</t>
  </si>
  <si>
    <t>Ridetid</t>
  </si>
  <si>
    <t>Antal km</t>
  </si>
  <si>
    <t>Min hastighed (km/t)</t>
  </si>
  <si>
    <t>Difference</t>
  </si>
  <si>
    <t>Nr.</t>
  </si>
  <si>
    <t xml:space="preserve">Rytter </t>
  </si>
  <si>
    <t>Hest</t>
  </si>
  <si>
    <t xml:space="preserve">Tidsberegning PTV </t>
  </si>
  <si>
    <t>Omregnet til sek</t>
  </si>
  <si>
    <t>Opsidning</t>
  </si>
  <si>
    <t>Låge</t>
  </si>
  <si>
    <t>Slalom</t>
  </si>
  <si>
    <r>
      <t xml:space="preserve">1 point /4.sek </t>
    </r>
    <r>
      <rPr>
        <b/>
        <sz val="11"/>
        <rFont val="Calibri"/>
        <family val="2"/>
        <scheme val="minor"/>
      </rPr>
      <t>(obs maks 30 p)</t>
    </r>
  </si>
  <si>
    <t>I alt</t>
  </si>
  <si>
    <r>
      <t>Fejl bane</t>
    </r>
    <r>
      <rPr>
        <b/>
        <sz val="11"/>
        <color theme="1"/>
        <rFont val="Calibri"/>
        <family val="2"/>
        <scheme val="minor"/>
      </rPr>
      <t>= 1</t>
    </r>
  </si>
  <si>
    <t>Nr (reglement)</t>
  </si>
  <si>
    <t>Navn</t>
  </si>
  <si>
    <t>Tidstillæg</t>
  </si>
  <si>
    <t>Gruppe</t>
  </si>
  <si>
    <t>Lavthængende Grene</t>
  </si>
  <si>
    <t>Ride ottetalsfigur med èn hånd</t>
  </si>
  <si>
    <t>Ride gennem smal passage</t>
  </si>
  <si>
    <t>Gangart</t>
  </si>
  <si>
    <t>Ride nedspring</t>
  </si>
  <si>
    <t>Spring</t>
  </si>
  <si>
    <t>Ride opspring</t>
  </si>
  <si>
    <t>Ride gennem grøft</t>
  </si>
  <si>
    <t>Hæk</t>
  </si>
  <si>
    <t>Dobbeltspring</t>
  </si>
  <si>
    <t>Træstamme</t>
  </si>
  <si>
    <t>Ride ned ad trappe</t>
  </si>
  <si>
    <t>Præcision - udføres altid i skridt</t>
  </si>
  <si>
    <t>Ride op ad trappe</t>
  </si>
  <si>
    <t>Ride gennem vand</t>
  </si>
  <si>
    <t>Stilstand til hest</t>
  </si>
  <si>
    <t>Ride gennem labyrint</t>
  </si>
  <si>
    <t>Ride over bro</t>
  </si>
  <si>
    <t>Ride tilbagetrædning</t>
  </si>
  <si>
    <t>Bakketop</t>
  </si>
  <si>
    <t>Skråninger</t>
  </si>
  <si>
    <t>Bakkedal</t>
  </si>
  <si>
    <t>Ride op ad bakke</t>
  </si>
  <si>
    <t>Ride ned ad bakke</t>
  </si>
  <si>
    <t>Føre gennem smal passage</t>
  </si>
  <si>
    <t>Føre opgaver/ved hånd opgaver</t>
  </si>
  <si>
    <t>Føre nedspring</t>
  </si>
  <si>
    <t>Føre opspring</t>
  </si>
  <si>
    <t>Føre ned ad trappe</t>
  </si>
  <si>
    <t>Føre op ad trappe</t>
  </si>
  <si>
    <t>Føre over grøft</t>
  </si>
  <si>
    <t>Stå stille</t>
  </si>
  <si>
    <t>Føre gennem labyrint</t>
  </si>
  <si>
    <t>Føre over bro</t>
  </si>
  <si>
    <t>Føre op ad bakke</t>
  </si>
  <si>
    <t>Føre ned ad bakke</t>
  </si>
  <si>
    <t>Føre over træstamme</t>
  </si>
  <si>
    <t>Sker automatisk udfra forhindringsnummer</t>
  </si>
  <si>
    <t>Forhindringspoint</t>
  </si>
  <si>
    <t>Tidsfejl</t>
  </si>
  <si>
    <t>15 sek. Tillæg for hver forhindring i gruppe 3: Præcision og gruppe 5: Føre hest</t>
  </si>
  <si>
    <t>Indsæt forhindringsnummer jf. nummerering fra reglementet</t>
  </si>
  <si>
    <t>Gns</t>
  </si>
  <si>
    <t>Intast antal forhindringer</t>
  </si>
  <si>
    <t>Antal</t>
  </si>
  <si>
    <t>PLAC</t>
  </si>
  <si>
    <t>Resultatudregning PTV - PTVinterCup Finale T2</t>
  </si>
  <si>
    <t>Resultatudregning PTV - T2</t>
  </si>
  <si>
    <t>Resultatudregning PTV - PTVinterCup Finale T1</t>
  </si>
  <si>
    <t>Resultatudregning PTV - PTVinterCup Finale T0</t>
  </si>
  <si>
    <t>Resultatudregning PTV - T0</t>
  </si>
  <si>
    <t>Resultatudregning PTV - T00</t>
  </si>
  <si>
    <t>Resultatudregning PTV - PTV for håndheste</t>
  </si>
  <si>
    <t>Sasha Bech Petersen</t>
  </si>
  <si>
    <t>Firfod Brdr. Olsen</t>
  </si>
  <si>
    <t>Anna Hvid</t>
  </si>
  <si>
    <t>Myklena</t>
  </si>
  <si>
    <t>Christina Svensen</t>
  </si>
  <si>
    <t>Strejfer</t>
  </si>
  <si>
    <t>Sperit Menorca</t>
  </si>
  <si>
    <t>Channe Bech Petersen</t>
  </si>
  <si>
    <t>Firfod Jitterbug</t>
  </si>
  <si>
    <t>Kirsti Hvid Andersen</t>
  </si>
  <si>
    <t>Afrodite</t>
  </si>
  <si>
    <t>Mie Nathalie Bohn Madsen</t>
  </si>
  <si>
    <t>Zynergi M</t>
  </si>
  <si>
    <t>Emilie Steinmejer</t>
  </si>
  <si>
    <t>Kutar</t>
  </si>
  <si>
    <t>Katrine Lundstrøm</t>
  </si>
  <si>
    <t>Basse</t>
  </si>
  <si>
    <t>Alexia Almskou</t>
  </si>
  <si>
    <t>Nicon</t>
  </si>
  <si>
    <t>Majbrit Andersen</t>
  </si>
  <si>
    <t>Speedy</t>
  </si>
  <si>
    <t>Karina Nielsen</t>
  </si>
  <si>
    <t>Dråbe Rosendahl</t>
  </si>
  <si>
    <t>Quattro's Kidoko Star</t>
  </si>
  <si>
    <t>Aliena Marie Damgaard Svendson</t>
  </si>
  <si>
    <t>Lina Rasmussen</t>
  </si>
  <si>
    <t>Diva</t>
  </si>
  <si>
    <t>Julie Andrea Cheung</t>
  </si>
  <si>
    <t>Rubina fra Nord</t>
  </si>
  <si>
    <t>Elisabeth Sørensen</t>
  </si>
  <si>
    <t>Jeppe</t>
  </si>
  <si>
    <t>Zeziliea Larsen</t>
  </si>
  <si>
    <t>Pernille Hansen</t>
  </si>
  <si>
    <t>Ragnar</t>
  </si>
  <si>
    <t xml:space="preserve">Heidi Hedegaard </t>
  </si>
  <si>
    <t>Sira</t>
  </si>
  <si>
    <t>Sarah Skjødt</t>
  </si>
  <si>
    <t>Dean</t>
  </si>
  <si>
    <t>Benjamin Antonisen</t>
  </si>
  <si>
    <t>Ozzy</t>
  </si>
  <si>
    <t>Victoria Jørgensen</t>
  </si>
  <si>
    <t>Mathilde Jørgensen</t>
  </si>
  <si>
    <t>Nikki</t>
  </si>
  <si>
    <t>Kimmaja Granov</t>
  </si>
  <si>
    <t>Kolgrímur fra Søgård</t>
  </si>
  <si>
    <t>Louise Schmidt</t>
  </si>
  <si>
    <t>Loverboy</t>
  </si>
  <si>
    <t>Karen Nielsen</t>
  </si>
  <si>
    <t>Ayah</t>
  </si>
  <si>
    <t>Kikki</t>
  </si>
  <si>
    <t>Afmeldt</t>
  </si>
  <si>
    <t>Nina Hedegaard (afmeldt)</t>
  </si>
  <si>
    <t>Mie Nathalie Bohr Madsen</t>
  </si>
</sst>
</file>

<file path=xl/styles.xml><?xml version="1.0" encoding="utf-8"?>
<styleSheet xmlns="http://schemas.openxmlformats.org/spreadsheetml/2006/main">
  <numFmts count="2">
    <numFmt numFmtId="164" formatCode="hh:mm:ss;@"/>
    <numFmt numFmtId="165" formatCode=";;;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rgb="FF00B0F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9"/>
      <color theme="4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7" fillId="4" borderId="10" applyNumberFormat="0" applyAlignment="0" applyProtection="0"/>
    <xf numFmtId="0" fontId="8" fillId="5" borderId="10" applyNumberFormat="0" applyAlignment="0" applyProtection="0"/>
    <xf numFmtId="0" fontId="11" fillId="0" borderId="0"/>
  </cellStyleXfs>
  <cellXfs count="63">
    <xf numFmtId="0" fontId="0" fillId="0" borderId="0" xfId="0"/>
    <xf numFmtId="0" fontId="0" fillId="0" borderId="1" xfId="0" applyBorder="1"/>
    <xf numFmtId="164" fontId="0" fillId="0" borderId="0" xfId="0" applyNumberFormat="1"/>
    <xf numFmtId="21" fontId="0" fillId="0" borderId="1" xfId="0" applyNumberFormat="1" applyBorder="1"/>
    <xf numFmtId="164" fontId="1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164" fontId="0" fillId="7" borderId="1" xfId="0" applyNumberFormat="1" applyFill="1" applyBorder="1"/>
    <xf numFmtId="0" fontId="3" fillId="0" borderId="1" xfId="1" applyFont="1" applyFill="1" applyBorder="1" applyAlignment="1">
      <alignment horizontal="center" wrapText="1"/>
    </xf>
    <xf numFmtId="0" fontId="3" fillId="0" borderId="10" xfId="2" applyFont="1" applyFill="1"/>
    <xf numFmtId="0" fontId="3" fillId="0" borderId="1" xfId="0" applyFont="1" applyBorder="1"/>
    <xf numFmtId="164" fontId="0" fillId="0" borderId="1" xfId="0" applyNumberFormat="1" applyBorder="1" applyAlignment="1">
      <alignment horizontal="center"/>
    </xf>
    <xf numFmtId="0" fontId="3" fillId="0" borderId="4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1" fontId="0" fillId="0" borderId="1" xfId="0" applyNumberFormat="1" applyBorder="1" applyAlignment="1">
      <alignment horizontal="center"/>
    </xf>
    <xf numFmtId="0" fontId="3" fillId="0" borderId="11" xfId="3" applyFont="1" applyFill="1" applyBorder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3" fillId="0" borderId="1" xfId="0" applyNumberFormat="1" applyFont="1" applyBorder="1"/>
    <xf numFmtId="0" fontId="1" fillId="0" borderId="0" xfId="0" applyFont="1"/>
    <xf numFmtId="21" fontId="0" fillId="0" borderId="0" xfId="0" applyNumberFormat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3" fillId="0" borderId="14" xfId="0" applyFont="1" applyBorder="1" applyAlignment="1">
      <alignment horizontal="center" textRotation="90" wrapText="1"/>
    </xf>
    <xf numFmtId="165" fontId="16" fillId="0" borderId="0" xfId="0" applyNumberFormat="1" applyFont="1" applyAlignment="1">
      <alignment vertical="center"/>
    </xf>
    <xf numFmtId="0" fontId="2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textRotation="90"/>
    </xf>
    <xf numFmtId="0" fontId="13" fillId="0" borderId="13" xfId="0" applyFont="1" applyBorder="1" applyAlignment="1">
      <alignment horizontal="center" textRotation="90"/>
    </xf>
    <xf numFmtId="0" fontId="2" fillId="0" borderId="15" xfId="0" applyFont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0" fillId="6" borderId="0" xfId="0" applyFill="1"/>
    <xf numFmtId="0" fontId="0" fillId="9" borderId="1" xfId="0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6" xfId="0" applyBorder="1"/>
    <xf numFmtId="0" fontId="15" fillId="2" borderId="5" xfId="0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right"/>
    </xf>
    <xf numFmtId="0" fontId="1" fillId="0" borderId="19" xfId="0" applyFont="1" applyBorder="1"/>
    <xf numFmtId="0" fontId="0" fillId="0" borderId="20" xfId="0" applyBorder="1"/>
    <xf numFmtId="0" fontId="1" fillId="10" borderId="21" xfId="0" applyFont="1" applyFill="1" applyBorder="1"/>
    <xf numFmtId="0" fontId="2" fillId="0" borderId="22" xfId="0" applyFont="1" applyBorder="1"/>
    <xf numFmtId="0" fontId="17" fillId="0" borderId="22" xfId="0" applyFont="1" applyBorder="1"/>
    <xf numFmtId="2" fontId="0" fillId="0" borderId="21" xfId="0" applyNumberFormat="1" applyBorder="1"/>
    <xf numFmtId="0" fontId="17" fillId="0" borderId="23" xfId="0" applyFont="1" applyBorder="1"/>
    <xf numFmtId="0" fontId="9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1" fillId="8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/>
    </xf>
  </cellXfs>
  <cellStyles count="5">
    <cellStyle name="Beregning" xfId="3" builtinId="22"/>
    <cellStyle name="Input" xfId="2" builtinId="20"/>
    <cellStyle name="Normal" xfId="0" builtinId="0"/>
    <cellStyle name="Normal 2" xfId="4"/>
    <cellStyle name="Ugyldig" xfId="1" builtinId="27"/>
  </cellStyles>
  <dxfs count="0"/>
  <tableStyles count="0" defaultTableStyle="TableStyleMedium2" defaultPivotStyle="PivotStyleLight16"/>
  <colors>
    <mruColors>
      <color rgb="FFFFCCFF"/>
      <color rgb="FFFF99CC"/>
      <color rgb="FF008000"/>
      <color rgb="FFFF00FF"/>
      <color rgb="FFF3D171"/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rgitte/AppData/Local/Microsoft/Windows/INetCache/Content.Outlook/0B1KOL8T/TREC%20pointudregning%20v05.5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YTTERDATA"/>
      <sheetName val="Etape 1 Udreg."/>
      <sheetName val="Etape 2 Udreg."/>
      <sheetName val="Etape 3 Udreg. "/>
      <sheetName val="Etape 4 Udreg. "/>
      <sheetName val="Etape 5 Udreg. "/>
      <sheetName val="Etape 6 Udreg. "/>
      <sheetName val="Etape 7 Udreg. "/>
      <sheetName val="PP &amp; Udstyrskontrol undervejs"/>
      <sheetName val="Manuel udreg. v. mgl. EPK+Mål"/>
      <sheetName val="POR hele udreg."/>
      <sheetName val="PTV Udreg."/>
      <sheetName val="PTV Forhindringer"/>
      <sheetName val="MA udregning 75 m"/>
      <sheetName val="MA udregning 100 m"/>
      <sheetName val="Matrix 100 m"/>
      <sheetName val="MA udregning 150 m"/>
      <sheetName val="Resultater "/>
      <sheetName val="Matrix 75 m"/>
      <sheetName val="Matrix 150 m"/>
      <sheetName val="HJÆLP"/>
    </sheetNames>
    <sheetDataSet>
      <sheetData sheetId="0" refreshError="1">
        <row r="5">
          <cell r="A5">
            <v>1</v>
          </cell>
        </row>
        <row r="6">
          <cell r="A6">
            <v>2</v>
          </cell>
        </row>
        <row r="7">
          <cell r="A7">
            <v>3</v>
          </cell>
        </row>
        <row r="8">
          <cell r="A8">
            <v>4</v>
          </cell>
        </row>
        <row r="9">
          <cell r="A9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7"/>
  <sheetViews>
    <sheetView zoomScale="70" zoomScaleNormal="70" workbookViewId="0">
      <selection activeCell="P43" sqref="P43"/>
    </sheetView>
  </sheetViews>
  <sheetFormatPr defaultColWidth="9.140625" defaultRowHeight="15"/>
  <cols>
    <col min="1" max="1" width="3.7109375" bestFit="1" customWidth="1"/>
    <col min="2" max="2" width="18.85546875" customWidth="1"/>
    <col min="3" max="3" width="17.42578125" customWidth="1"/>
    <col min="4" max="5" width="9.5703125" bestFit="1" customWidth="1"/>
    <col min="6" max="6" width="10" bestFit="1" customWidth="1"/>
    <col min="7" max="7" width="12" bestFit="1" customWidth="1"/>
    <col min="8" max="8" width="11.140625" customWidth="1"/>
    <col min="9" max="9" width="15" customWidth="1"/>
    <col min="10" max="24" width="7.42578125" customWidth="1"/>
    <col min="25" max="25" width="7.42578125" hidden="1" customWidth="1"/>
    <col min="26" max="26" width="5" customWidth="1"/>
    <col min="27" max="27" width="5.7109375" customWidth="1"/>
    <col min="28" max="28" width="6.42578125" customWidth="1"/>
    <col min="29" max="29" width="7.5703125" customWidth="1"/>
    <col min="30" max="30" width="7.140625" customWidth="1"/>
    <col min="31" max="31" width="5.8554687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68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0.48799999999999999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7.5</v>
      </c>
      <c r="G3" s="5">
        <f>F2/F3</f>
        <v>6.5066666666666662E-2</v>
      </c>
      <c r="H3" s="6">
        <f>G3*3600</f>
        <v>234.23999999999998</v>
      </c>
      <c r="I3" s="4">
        <f>H3/86400</f>
        <v>2.7111111111111108E-3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1.736111111111111E-3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0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32">
        <f t="shared" si="0"/>
        <v>0</v>
      </c>
      <c r="P4" s="32">
        <f t="shared" si="0"/>
        <v>15</v>
      </c>
      <c r="Q4" s="32">
        <f t="shared" si="0"/>
        <v>15</v>
      </c>
      <c r="R4" s="32">
        <f t="shared" si="0"/>
        <v>15</v>
      </c>
      <c r="S4" s="32">
        <f t="shared" si="0"/>
        <v>15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15</v>
      </c>
      <c r="X4" s="32">
        <f t="shared" si="0"/>
        <v>15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4.4472222222222222E-3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8.8944444444444444E-3</v>
      </c>
      <c r="J6" s="31" t="str">
        <f>VLOOKUP(J7,'PTV Forhindringer'!$A$1:$D$36,2,FALSE)</f>
        <v>Stilstand til hest</v>
      </c>
      <c r="K6" s="31" t="str">
        <f>VLOOKUP(K7,'PTV Forhindringer'!$A$1:$D$36,2,FALSE)</f>
        <v>Opsidning</v>
      </c>
      <c r="L6" s="31" t="str">
        <f>VLOOKUP(L7,'PTV Forhindringer'!$A$1:$D$36,2,FALSE)</f>
        <v>Ride ottetalsfigur med èn hånd</v>
      </c>
      <c r="M6" s="31" t="str">
        <f>VLOOKUP(M7,'PTV Forhindringer'!$A$1:$D$36,2,FALSE)</f>
        <v>Ride gennem labyrint</v>
      </c>
      <c r="N6" s="31" t="str">
        <f>VLOOKUP(N7,'PTV Forhindringer'!$A$1:$D$36,2,FALSE)</f>
        <v>Ride over bro</v>
      </c>
      <c r="O6" s="31" t="str">
        <f>VLOOKUP(O7,'PTV Forhindringer'!$A$1:$D$36,2,FALSE)</f>
        <v>Ride gennem smal passage</v>
      </c>
      <c r="P6" s="31" t="str">
        <f>VLOOKUP(P7,'PTV Forhindringer'!$A$1:$D$36,2,FALSE)</f>
        <v>Ride tilbagetrædning</v>
      </c>
      <c r="Q6" s="31" t="str">
        <f>VLOOKUP(Q7,'PTV Forhindringer'!$A$1:$D$36,2,FALSE)</f>
        <v>Føre gennem labyrint</v>
      </c>
      <c r="R6" s="31" t="str">
        <f>VLOOKUP(R7,'PTV Forhindringer'!$A$1:$D$36,2,FALSE)</f>
        <v>Føre over bro</v>
      </c>
      <c r="S6" s="31" t="str">
        <f>VLOOKUP(S7,'PTV Forhindringer'!$A$1:$D$36,2,FALSE)</f>
        <v>Låge</v>
      </c>
      <c r="T6" s="31" t="str">
        <f>VLOOKUP(T7,'PTV Forhindringer'!$A$1:$D$36,2,FALSE)</f>
        <v>Slalom</v>
      </c>
      <c r="U6" s="31" t="str">
        <f>VLOOKUP(U7,'PTV Forhindringer'!$A$1:$D$36,2,FALSE)</f>
        <v>Lavthængende Grene</v>
      </c>
      <c r="V6" s="31" t="str">
        <f>VLOOKUP(V7,'PTV Forhindringer'!$A$1:$D$36,2,FALSE)</f>
        <v>Hæk</v>
      </c>
      <c r="W6" s="31" t="str">
        <f>VLOOKUP(W7,'PTV Forhindringer'!$A$1:$D$36,2,FALSE)</f>
        <v>Føre gennem smal passage</v>
      </c>
      <c r="X6" s="31" t="str">
        <f>VLOOKUP(X7,'PTV Forhindringer'!$A$1:$D$36,2,FALSE)</f>
        <v>Føre over træstamme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19</v>
      </c>
      <c r="K7" s="39">
        <v>23</v>
      </c>
      <c r="L7" s="39">
        <v>3</v>
      </c>
      <c r="M7" s="39">
        <v>22</v>
      </c>
      <c r="N7" s="39">
        <v>26</v>
      </c>
      <c r="O7" s="39">
        <v>9</v>
      </c>
      <c r="P7" s="39">
        <v>32</v>
      </c>
      <c r="Q7" s="39">
        <v>21</v>
      </c>
      <c r="R7" s="39">
        <v>25</v>
      </c>
      <c r="S7" s="39">
        <v>31</v>
      </c>
      <c r="T7" s="39">
        <v>33</v>
      </c>
      <c r="U7" s="39">
        <v>1</v>
      </c>
      <c r="V7" s="39">
        <v>18</v>
      </c>
      <c r="W7" s="39">
        <v>8</v>
      </c>
      <c r="X7" s="39">
        <v>35</v>
      </c>
      <c r="Y7" s="40"/>
      <c r="Z7" s="37"/>
      <c r="AA7" s="37"/>
      <c r="AB7" s="37"/>
      <c r="AC7" s="45"/>
      <c r="AD7" s="49">
        <v>15</v>
      </c>
      <c r="AE7" s="51"/>
    </row>
    <row r="8" spans="1:31" ht="15" customHeight="1">
      <c r="A8" s="10">
        <f>VLOOKUP([1]RYTTERDATA!A5,[1]RYTTERDATA!A5,1,FALSE)</f>
        <v>1</v>
      </c>
      <c r="B8" s="18" t="s">
        <v>75</v>
      </c>
      <c r="C8" s="18" t="s">
        <v>76</v>
      </c>
      <c r="D8" s="11">
        <v>0.41666666666666669</v>
      </c>
      <c r="E8" s="11">
        <v>0.42023148148148143</v>
      </c>
      <c r="F8" s="3">
        <f>E8-D8</f>
        <v>3.5648148148147429E-3</v>
      </c>
      <c r="G8" s="15" t="str">
        <f>IF(F8&lt;=$I$5,"0",F8-$I$5)</f>
        <v>0</v>
      </c>
      <c r="H8" s="24">
        <f>G8*86400</f>
        <v>0</v>
      </c>
      <c r="I8" s="26">
        <f>IF(B8&lt;&gt;0,ROUNDUP(IF(H8/4&gt;30,30,H8/4),0),"")</f>
        <v>0</v>
      </c>
      <c r="J8" s="29">
        <v>10</v>
      </c>
      <c r="K8" s="24">
        <v>7</v>
      </c>
      <c r="L8" s="24">
        <v>10</v>
      </c>
      <c r="M8" s="24">
        <v>9</v>
      </c>
      <c r="N8" s="24">
        <v>9</v>
      </c>
      <c r="O8" s="24">
        <v>10</v>
      </c>
      <c r="P8" s="24">
        <v>10</v>
      </c>
      <c r="Q8" s="24">
        <v>10</v>
      </c>
      <c r="R8" s="24">
        <v>10</v>
      </c>
      <c r="S8" s="24">
        <v>10</v>
      </c>
      <c r="T8" s="24">
        <v>10</v>
      </c>
      <c r="U8" s="24">
        <v>10</v>
      </c>
      <c r="V8" s="24">
        <v>10</v>
      </c>
      <c r="W8" s="24">
        <v>10</v>
      </c>
      <c r="X8" s="24">
        <v>9</v>
      </c>
      <c r="Y8" s="24"/>
      <c r="Z8" s="30">
        <f t="shared" ref="Z8:Z37" si="1">IF(B8&lt;&gt;0,(SUM(J8:Y8)),"")</f>
        <v>144</v>
      </c>
      <c r="AA8" s="30">
        <f>IF(B8&lt;&gt;0,I8*-1,0)</f>
        <v>0</v>
      </c>
      <c r="AB8" s="19"/>
      <c r="AC8" s="46">
        <f>IF(B8&lt;&gt;0,(IF(Z8+AA8&lt;0,0,Z8+AA8)*OR(IF(AB8=1,0,Z8+AA8))),"")</f>
        <v>144</v>
      </c>
      <c r="AD8" s="52">
        <f>IF(B8&lt;&gt;0,AC8/AD$7,0)</f>
        <v>9.6</v>
      </c>
      <c r="AE8" s="51">
        <f>IF(B8&lt;&gt;0,RANK(AD8,AD$8:AD$37),"")</f>
        <v>1</v>
      </c>
    </row>
    <row r="9" spans="1:31" ht="15" customHeight="1">
      <c r="A9" s="10">
        <f>VLOOKUP([1]RYTTERDATA!A6,[1]RYTTERDATA!A6,1,FALSE)</f>
        <v>2</v>
      </c>
      <c r="B9" s="18" t="s">
        <v>77</v>
      </c>
      <c r="C9" s="18" t="s">
        <v>78</v>
      </c>
      <c r="D9" s="11">
        <v>0.4201388888888889</v>
      </c>
      <c r="E9" s="11">
        <v>0.42474537037037036</v>
      </c>
      <c r="F9" s="3">
        <f t="shared" ref="F9:F37" si="2">E9-D9</f>
        <v>4.6064814814814614E-3</v>
      </c>
      <c r="G9" s="15">
        <f>IF(F9&lt;=$I$5,"0",F9-$I$5)</f>
        <v>1.5925925925923921E-4</v>
      </c>
      <c r="H9" s="19">
        <f>G9*86400</f>
        <v>13.759999999998268</v>
      </c>
      <c r="I9" s="26">
        <f t="shared" ref="I9:I37" si="3">IF(B9&lt;&gt;0,ROUNDUP(IF(H9/4&gt;30,30,H9/4),0),"")</f>
        <v>4</v>
      </c>
      <c r="J9" s="25">
        <v>10</v>
      </c>
      <c r="K9" s="21">
        <v>10</v>
      </c>
      <c r="L9" s="21">
        <v>7</v>
      </c>
      <c r="M9" s="21">
        <v>9</v>
      </c>
      <c r="N9" s="21">
        <v>8</v>
      </c>
      <c r="O9" s="21">
        <v>7</v>
      </c>
      <c r="P9" s="21">
        <v>8</v>
      </c>
      <c r="Q9" s="21">
        <v>10</v>
      </c>
      <c r="R9" s="21">
        <v>10</v>
      </c>
      <c r="S9" s="21">
        <v>0</v>
      </c>
      <c r="T9" s="21">
        <v>7</v>
      </c>
      <c r="U9" s="42">
        <v>7</v>
      </c>
      <c r="V9" s="21">
        <v>0</v>
      </c>
      <c r="W9" s="21">
        <v>10</v>
      </c>
      <c r="X9" s="21">
        <v>10</v>
      </c>
      <c r="Y9" s="21"/>
      <c r="Z9" s="30">
        <f t="shared" si="1"/>
        <v>113</v>
      </c>
      <c r="AA9" s="30">
        <f t="shared" ref="AA9:AA37" si="4">IF(B9&lt;&gt;0,I9*-1,0)</f>
        <v>-4</v>
      </c>
      <c r="AB9" s="22"/>
      <c r="AC9" s="46">
        <f t="shared" ref="AC9:AC37" si="5">IF(B9&lt;&gt;0,(IF(Z9+AA9&lt;0,0,Z9+AA9)*OR(IF(AB9=1,0,Z9+AA9))),"")</f>
        <v>109</v>
      </c>
      <c r="AD9" s="52">
        <f t="shared" ref="AD9:AD37" si="6">IF(B9&lt;&gt;0,AC9/AD$7,0)</f>
        <v>7.2666666666666666</v>
      </c>
      <c r="AE9" s="51">
        <f t="shared" ref="AE9:AE37" si="7">IF(B9&lt;&gt;0,RANK(AD9,AD$8:AD$37),"")</f>
        <v>4</v>
      </c>
    </row>
    <row r="10" spans="1:31" ht="15" customHeight="1">
      <c r="A10" s="10">
        <f>VLOOKUP([1]RYTTERDATA!A7,[1]RYTTERDATA!A7,1,FALSE)</f>
        <v>3</v>
      </c>
      <c r="B10" s="18" t="s">
        <v>79</v>
      </c>
      <c r="C10" s="18" t="s">
        <v>80</v>
      </c>
      <c r="D10" s="11">
        <v>0.4236111111111111</v>
      </c>
      <c r="E10" s="11">
        <v>0.42753472222222227</v>
      </c>
      <c r="F10" s="3">
        <f t="shared" si="2"/>
        <v>3.9236111111111693E-3</v>
      </c>
      <c r="G10" s="15" t="str">
        <f t="shared" ref="G10:G37" si="8">IF(F10&lt;=$I$5,"0",F10-$I$5)</f>
        <v>0</v>
      </c>
      <c r="H10" s="19">
        <f t="shared" ref="H10:H19" si="9">G10*86400</f>
        <v>0</v>
      </c>
      <c r="I10" s="26">
        <f t="shared" si="3"/>
        <v>0</v>
      </c>
      <c r="J10" s="29">
        <v>10</v>
      </c>
      <c r="K10" s="24">
        <v>9</v>
      </c>
      <c r="L10" s="24">
        <v>10</v>
      </c>
      <c r="M10" s="24">
        <v>8</v>
      </c>
      <c r="N10" s="24">
        <v>9</v>
      </c>
      <c r="O10" s="24">
        <v>10</v>
      </c>
      <c r="P10" s="24">
        <v>2</v>
      </c>
      <c r="Q10" s="24">
        <v>9</v>
      </c>
      <c r="R10" s="24">
        <v>10</v>
      </c>
      <c r="S10" s="24">
        <v>9</v>
      </c>
      <c r="T10" s="24">
        <v>10</v>
      </c>
      <c r="U10" s="24">
        <v>4</v>
      </c>
      <c r="V10" s="24">
        <v>0</v>
      </c>
      <c r="W10" s="24">
        <v>10</v>
      </c>
      <c r="X10" s="24">
        <v>0</v>
      </c>
      <c r="Y10" s="24"/>
      <c r="Z10" s="30">
        <f t="shared" si="1"/>
        <v>110</v>
      </c>
      <c r="AA10" s="30">
        <f t="shared" si="4"/>
        <v>0</v>
      </c>
      <c r="AB10" s="19"/>
      <c r="AC10" s="46">
        <f t="shared" si="5"/>
        <v>110</v>
      </c>
      <c r="AD10" s="52">
        <f t="shared" si="6"/>
        <v>7.333333333333333</v>
      </c>
      <c r="AE10" s="51">
        <f t="shared" si="7"/>
        <v>3</v>
      </c>
    </row>
    <row r="11" spans="1:31" ht="15" customHeight="1">
      <c r="A11" s="10">
        <f>VLOOKUP([1]RYTTERDATA!A8,[1]RYTTERDATA!A8,1,FALSE)</f>
        <v>4</v>
      </c>
      <c r="B11" s="18" t="s">
        <v>126</v>
      </c>
      <c r="C11" s="18" t="s">
        <v>81</v>
      </c>
      <c r="D11" s="11"/>
      <c r="E11" s="11"/>
      <c r="F11" s="3">
        <f t="shared" si="2"/>
        <v>0</v>
      </c>
      <c r="G11" s="15" t="str">
        <f t="shared" si="8"/>
        <v>0</v>
      </c>
      <c r="H11" s="19">
        <f t="shared" si="9"/>
        <v>0</v>
      </c>
      <c r="I11" s="26">
        <f t="shared" si="3"/>
        <v>0</v>
      </c>
      <c r="J11" s="25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42">
        <v>0</v>
      </c>
      <c r="V11" s="21">
        <v>0</v>
      </c>
      <c r="W11" s="21">
        <v>0</v>
      </c>
      <c r="X11" s="21">
        <v>0</v>
      </c>
      <c r="Y11" s="21"/>
      <c r="Z11" s="30">
        <f t="shared" si="1"/>
        <v>0</v>
      </c>
      <c r="AA11" s="30">
        <f t="shared" si="4"/>
        <v>0</v>
      </c>
      <c r="AB11" s="22"/>
      <c r="AC11" s="46">
        <f t="shared" si="5"/>
        <v>0</v>
      </c>
      <c r="AD11" s="52">
        <f t="shared" si="6"/>
        <v>0</v>
      </c>
      <c r="AE11" s="51">
        <f t="shared" si="7"/>
        <v>5</v>
      </c>
    </row>
    <row r="12" spans="1:31" ht="15" customHeight="1">
      <c r="A12" s="10">
        <f>VLOOKUP([1]RYTTERDATA!A9,[1]RYTTERDATA!A9,1,FALSE)</f>
        <v>5</v>
      </c>
      <c r="B12" s="18" t="s">
        <v>82</v>
      </c>
      <c r="C12" s="18" t="s">
        <v>83</v>
      </c>
      <c r="D12" s="11">
        <v>0.42708333333333331</v>
      </c>
      <c r="E12" s="11">
        <v>0.43084490740740744</v>
      </c>
      <c r="F12" s="3">
        <f t="shared" si="2"/>
        <v>3.7615740740741255E-3</v>
      </c>
      <c r="G12" s="15" t="str">
        <f t="shared" si="8"/>
        <v>0</v>
      </c>
      <c r="H12" s="19">
        <f t="shared" si="9"/>
        <v>0</v>
      </c>
      <c r="I12" s="26">
        <f t="shared" si="3"/>
        <v>0</v>
      </c>
      <c r="J12" s="29">
        <v>10</v>
      </c>
      <c r="K12" s="24">
        <v>10</v>
      </c>
      <c r="L12" s="24">
        <v>7</v>
      </c>
      <c r="M12" s="24">
        <v>9</v>
      </c>
      <c r="N12" s="24">
        <v>10</v>
      </c>
      <c r="O12" s="24">
        <v>10</v>
      </c>
      <c r="P12" s="24">
        <v>7</v>
      </c>
      <c r="Q12" s="24">
        <v>8</v>
      </c>
      <c r="R12" s="24">
        <v>10</v>
      </c>
      <c r="S12" s="24">
        <v>6</v>
      </c>
      <c r="T12" s="24">
        <v>10</v>
      </c>
      <c r="U12" s="24">
        <v>10</v>
      </c>
      <c r="V12" s="24">
        <v>10</v>
      </c>
      <c r="W12" s="24">
        <v>10</v>
      </c>
      <c r="X12" s="24">
        <v>8</v>
      </c>
      <c r="Y12" s="24"/>
      <c r="Z12" s="30">
        <f t="shared" si="1"/>
        <v>135</v>
      </c>
      <c r="AA12" s="30">
        <f t="shared" si="4"/>
        <v>0</v>
      </c>
      <c r="AB12" s="19"/>
      <c r="AC12" s="46">
        <f t="shared" si="5"/>
        <v>135</v>
      </c>
      <c r="AD12" s="52">
        <f t="shared" si="6"/>
        <v>9</v>
      </c>
      <c r="AE12" s="51">
        <f t="shared" si="7"/>
        <v>2</v>
      </c>
    </row>
    <row r="13" spans="1:31" ht="15" hidden="1" customHeight="1">
      <c r="A13" s="10">
        <v>0</v>
      </c>
      <c r="B13" s="18">
        <v>0</v>
      </c>
      <c r="C13" s="18">
        <v>0</v>
      </c>
      <c r="D13" s="11"/>
      <c r="E13" s="11"/>
      <c r="F13" s="3">
        <f t="shared" si="2"/>
        <v>0</v>
      </c>
      <c r="G13" s="15" t="str">
        <f t="shared" si="8"/>
        <v>0</v>
      </c>
      <c r="H13" s="19">
        <f t="shared" si="9"/>
        <v>0</v>
      </c>
      <c r="I13" s="26" t="str">
        <f t="shared" si="3"/>
        <v/>
      </c>
      <c r="J13" s="2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2"/>
      <c r="V13" s="21"/>
      <c r="W13" s="21"/>
      <c r="X13" s="21"/>
      <c r="Y13" s="21"/>
      <c r="Z13" s="30" t="str">
        <f t="shared" si="1"/>
        <v/>
      </c>
      <c r="AA13" s="30">
        <f t="shared" si="4"/>
        <v>0</v>
      </c>
      <c r="AB13" s="22"/>
      <c r="AC13" s="46" t="str">
        <f t="shared" si="5"/>
        <v/>
      </c>
      <c r="AD13" s="52">
        <f t="shared" si="6"/>
        <v>0</v>
      </c>
      <c r="AE13" s="51" t="str">
        <f t="shared" si="7"/>
        <v/>
      </c>
    </row>
    <row r="14" spans="1:31" ht="15" hidden="1" customHeight="1">
      <c r="A14" s="10">
        <v>0</v>
      </c>
      <c r="B14" s="18">
        <v>0</v>
      </c>
      <c r="C14" s="18">
        <v>0</v>
      </c>
      <c r="D14" s="11"/>
      <c r="E14" s="11"/>
      <c r="F14" s="3">
        <f t="shared" si="2"/>
        <v>0</v>
      </c>
      <c r="G14" s="15" t="str">
        <f t="shared" si="8"/>
        <v>0</v>
      </c>
      <c r="H14" s="19">
        <f t="shared" si="9"/>
        <v>0</v>
      </c>
      <c r="I14" s="26" t="str">
        <f t="shared" si="3"/>
        <v/>
      </c>
      <c r="J14" s="29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30" t="str">
        <f t="shared" si="1"/>
        <v/>
      </c>
      <c r="AA14" s="30">
        <f t="shared" si="4"/>
        <v>0</v>
      </c>
      <c r="AB14" s="19"/>
      <c r="AC14" s="46" t="str">
        <f t="shared" si="5"/>
        <v/>
      </c>
      <c r="AD14" s="52">
        <f t="shared" si="6"/>
        <v>0</v>
      </c>
      <c r="AE14" s="51" t="str">
        <f t="shared" si="7"/>
        <v/>
      </c>
    </row>
    <row r="15" spans="1:31" ht="15" hidden="1" customHeight="1">
      <c r="A15" s="10">
        <v>0</v>
      </c>
      <c r="B15" s="18">
        <v>0</v>
      </c>
      <c r="C15" s="18">
        <v>0</v>
      </c>
      <c r="D15" s="11"/>
      <c r="E15" s="11"/>
      <c r="F15" s="3">
        <f t="shared" si="2"/>
        <v>0</v>
      </c>
      <c r="G15" s="15" t="str">
        <f t="shared" si="8"/>
        <v>0</v>
      </c>
      <c r="H15" s="19">
        <f t="shared" si="9"/>
        <v>0</v>
      </c>
      <c r="I15" s="26" t="str">
        <f t="shared" si="3"/>
        <v/>
      </c>
      <c r="J15" s="2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2"/>
      <c r="V15" s="21"/>
      <c r="W15" s="21"/>
      <c r="X15" s="21"/>
      <c r="Y15" s="21"/>
      <c r="Z15" s="30" t="str">
        <f t="shared" si="1"/>
        <v/>
      </c>
      <c r="AA15" s="30">
        <f t="shared" si="4"/>
        <v>0</v>
      </c>
      <c r="AB15" s="22"/>
      <c r="AC15" s="46" t="str">
        <f t="shared" si="5"/>
        <v/>
      </c>
      <c r="AD15" s="52">
        <f t="shared" si="6"/>
        <v>0</v>
      </c>
      <c r="AE15" s="51" t="str">
        <f t="shared" si="7"/>
        <v/>
      </c>
    </row>
    <row r="16" spans="1:31" ht="15" hidden="1" customHeight="1">
      <c r="A16" s="10">
        <v>0</v>
      </c>
      <c r="B16" s="18">
        <v>0</v>
      </c>
      <c r="C16" s="18">
        <v>0</v>
      </c>
      <c r="D16" s="11"/>
      <c r="E16" s="11"/>
      <c r="F16" s="3">
        <f t="shared" si="2"/>
        <v>0</v>
      </c>
      <c r="G16" s="15" t="str">
        <f t="shared" si="8"/>
        <v>0</v>
      </c>
      <c r="H16" s="19">
        <f t="shared" si="9"/>
        <v>0</v>
      </c>
      <c r="I16" s="26" t="str">
        <f t="shared" si="3"/>
        <v/>
      </c>
      <c r="J16" s="2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0" t="str">
        <f t="shared" si="1"/>
        <v/>
      </c>
      <c r="AA16" s="30">
        <f t="shared" si="4"/>
        <v>0</v>
      </c>
      <c r="AB16" s="19"/>
      <c r="AC16" s="46" t="str">
        <f t="shared" si="5"/>
        <v/>
      </c>
      <c r="AD16" s="52">
        <f t="shared" si="6"/>
        <v>0</v>
      </c>
      <c r="AE16" s="51" t="str">
        <f t="shared" si="7"/>
        <v/>
      </c>
    </row>
    <row r="17" spans="1:31" ht="15" hidden="1" customHeight="1">
      <c r="A17" s="10">
        <v>0</v>
      </c>
      <c r="B17" s="18">
        <v>0</v>
      </c>
      <c r="C17" s="18">
        <v>0</v>
      </c>
      <c r="D17" s="11"/>
      <c r="E17" s="11"/>
      <c r="F17" s="3">
        <f t="shared" si="2"/>
        <v>0</v>
      </c>
      <c r="G17" s="15" t="str">
        <f t="shared" si="8"/>
        <v>0</v>
      </c>
      <c r="H17" s="19">
        <f t="shared" si="9"/>
        <v>0</v>
      </c>
      <c r="I17" s="26" t="str">
        <f t="shared" si="3"/>
        <v/>
      </c>
      <c r="J17" s="2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2"/>
      <c r="V17" s="21"/>
      <c r="W17" s="21"/>
      <c r="X17" s="21"/>
      <c r="Y17" s="21"/>
      <c r="Z17" s="30" t="str">
        <f t="shared" si="1"/>
        <v/>
      </c>
      <c r="AA17" s="30">
        <f t="shared" si="4"/>
        <v>0</v>
      </c>
      <c r="AB17" s="22"/>
      <c r="AC17" s="46" t="str">
        <f t="shared" si="5"/>
        <v/>
      </c>
      <c r="AD17" s="52">
        <f t="shared" si="6"/>
        <v>0</v>
      </c>
      <c r="AE17" s="51" t="str">
        <f t="shared" si="7"/>
        <v/>
      </c>
    </row>
    <row r="18" spans="1:31" ht="15" hidden="1" customHeight="1">
      <c r="A18" s="10">
        <v>0</v>
      </c>
      <c r="B18" s="18">
        <v>0</v>
      </c>
      <c r="C18" s="18">
        <v>0</v>
      </c>
      <c r="D18" s="11"/>
      <c r="E18" s="11"/>
      <c r="F18" s="3">
        <f t="shared" si="2"/>
        <v>0</v>
      </c>
      <c r="G18" s="15" t="str">
        <f t="shared" si="8"/>
        <v>0</v>
      </c>
      <c r="H18" s="19">
        <f t="shared" si="9"/>
        <v>0</v>
      </c>
      <c r="I18" s="26" t="str">
        <f t="shared" si="3"/>
        <v/>
      </c>
      <c r="J18" s="2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30" t="str">
        <f t="shared" si="1"/>
        <v/>
      </c>
      <c r="AA18" s="30">
        <f t="shared" si="4"/>
        <v>0</v>
      </c>
      <c r="AB18" s="19"/>
      <c r="AC18" s="46" t="str">
        <f t="shared" si="5"/>
        <v/>
      </c>
      <c r="AD18" s="52">
        <f t="shared" si="6"/>
        <v>0</v>
      </c>
      <c r="AE18" s="51" t="str">
        <f t="shared" si="7"/>
        <v/>
      </c>
    </row>
    <row r="19" spans="1:31" ht="15" hidden="1" customHeight="1">
      <c r="A19" s="10">
        <v>0</v>
      </c>
      <c r="B19" s="18">
        <v>0</v>
      </c>
      <c r="C19" s="18">
        <v>0</v>
      </c>
      <c r="D19" s="11"/>
      <c r="E19" s="11"/>
      <c r="F19" s="3">
        <f t="shared" si="2"/>
        <v>0</v>
      </c>
      <c r="G19" s="15" t="str">
        <f t="shared" si="8"/>
        <v>0</v>
      </c>
      <c r="H19" s="19">
        <f t="shared" si="9"/>
        <v>0</v>
      </c>
      <c r="I19" s="26" t="str">
        <f t="shared" si="3"/>
        <v/>
      </c>
      <c r="J19" s="2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2"/>
      <c r="V19" s="21"/>
      <c r="W19" s="21"/>
      <c r="X19" s="21"/>
      <c r="Y19" s="21"/>
      <c r="Z19" s="30" t="str">
        <f t="shared" si="1"/>
        <v/>
      </c>
      <c r="AA19" s="30">
        <f t="shared" si="4"/>
        <v>0</v>
      </c>
      <c r="AB19" s="22"/>
      <c r="AC19" s="46" t="str">
        <f t="shared" si="5"/>
        <v/>
      </c>
      <c r="AD19" s="52">
        <f t="shared" si="6"/>
        <v>0</v>
      </c>
      <c r="AE19" s="51" t="str">
        <f t="shared" si="7"/>
        <v/>
      </c>
    </row>
    <row r="20" spans="1:31" ht="15" hidden="1" customHeight="1">
      <c r="A20" s="10">
        <v>0</v>
      </c>
      <c r="B20" s="18">
        <v>0</v>
      </c>
      <c r="C20" s="18">
        <v>0</v>
      </c>
      <c r="D20" s="11"/>
      <c r="E20" s="11"/>
      <c r="F20" s="3">
        <f t="shared" si="2"/>
        <v>0</v>
      </c>
      <c r="G20" s="15" t="str">
        <f t="shared" si="8"/>
        <v>0</v>
      </c>
      <c r="H20" s="19">
        <f>G20*86399</f>
        <v>0</v>
      </c>
      <c r="I20" s="26" t="str">
        <f t="shared" si="3"/>
        <v/>
      </c>
      <c r="J20" s="2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30" t="str">
        <f t="shared" si="1"/>
        <v/>
      </c>
      <c r="AA20" s="30">
        <f t="shared" si="4"/>
        <v>0</v>
      </c>
      <c r="AB20" s="19"/>
      <c r="AC20" s="46" t="str">
        <f t="shared" si="5"/>
        <v/>
      </c>
      <c r="AD20" s="52">
        <f t="shared" si="6"/>
        <v>0</v>
      </c>
      <c r="AE20" s="51" t="str">
        <f t="shared" si="7"/>
        <v/>
      </c>
    </row>
    <row r="21" spans="1:31" ht="15" hidden="1" customHeight="1">
      <c r="A21" s="10">
        <v>0</v>
      </c>
      <c r="B21" s="18">
        <v>0</v>
      </c>
      <c r="C21" s="18">
        <v>0</v>
      </c>
      <c r="D21" s="11"/>
      <c r="E21" s="11"/>
      <c r="F21" s="3">
        <f t="shared" si="2"/>
        <v>0</v>
      </c>
      <c r="G21" s="15" t="str">
        <f t="shared" si="8"/>
        <v>0</v>
      </c>
      <c r="H21" s="19">
        <f t="shared" ref="H21:H37" si="10">G21*86399</f>
        <v>0</v>
      </c>
      <c r="I21" s="26" t="str">
        <f t="shared" si="3"/>
        <v/>
      </c>
      <c r="J21" s="2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2"/>
      <c r="V21" s="21"/>
      <c r="W21" s="21"/>
      <c r="X21" s="21"/>
      <c r="Y21" s="21"/>
      <c r="Z21" s="30" t="str">
        <f t="shared" si="1"/>
        <v/>
      </c>
      <c r="AA21" s="30">
        <f t="shared" si="4"/>
        <v>0</v>
      </c>
      <c r="AB21" s="22"/>
      <c r="AC21" s="46" t="str">
        <f t="shared" si="5"/>
        <v/>
      </c>
      <c r="AD21" s="52">
        <f t="shared" si="6"/>
        <v>0</v>
      </c>
      <c r="AE21" s="51" t="str">
        <f t="shared" si="7"/>
        <v/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2"/>
        <v>0</v>
      </c>
      <c r="G22" s="15" t="str">
        <f t="shared" si="8"/>
        <v>0</v>
      </c>
      <c r="H22" s="19">
        <f t="shared" si="10"/>
        <v>0</v>
      </c>
      <c r="I22" s="26" t="str">
        <f t="shared" si="3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1"/>
        <v/>
      </c>
      <c r="AA22" s="30">
        <f t="shared" si="4"/>
        <v>0</v>
      </c>
      <c r="AB22" s="19"/>
      <c r="AC22" s="46" t="str">
        <f t="shared" si="5"/>
        <v/>
      </c>
      <c r="AD22" s="52">
        <f t="shared" si="6"/>
        <v>0</v>
      </c>
      <c r="AE22" s="51" t="str">
        <f t="shared" si="7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2"/>
        <v>0</v>
      </c>
      <c r="G23" s="15" t="str">
        <f t="shared" si="8"/>
        <v>0</v>
      </c>
      <c r="H23" s="19">
        <f t="shared" si="10"/>
        <v>0</v>
      </c>
      <c r="I23" s="26" t="str">
        <f t="shared" si="3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1"/>
        <v/>
      </c>
      <c r="AA23" s="30">
        <f t="shared" si="4"/>
        <v>0</v>
      </c>
      <c r="AB23" s="22"/>
      <c r="AC23" s="46" t="str">
        <f t="shared" si="5"/>
        <v/>
      </c>
      <c r="AD23" s="52">
        <f t="shared" si="6"/>
        <v>0</v>
      </c>
      <c r="AE23" s="51" t="str">
        <f t="shared" si="7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2"/>
        <v>0</v>
      </c>
      <c r="G24" s="15" t="str">
        <f t="shared" si="8"/>
        <v>0</v>
      </c>
      <c r="H24" s="19">
        <f t="shared" si="10"/>
        <v>0</v>
      </c>
      <c r="I24" s="26" t="str">
        <f t="shared" si="3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1"/>
        <v/>
      </c>
      <c r="AA24" s="30">
        <f t="shared" si="4"/>
        <v>0</v>
      </c>
      <c r="AB24" s="19"/>
      <c r="AC24" s="46" t="str">
        <f t="shared" si="5"/>
        <v/>
      </c>
      <c r="AD24" s="52">
        <f t="shared" si="6"/>
        <v>0</v>
      </c>
      <c r="AE24" s="51" t="str">
        <f t="shared" si="7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2"/>
        <v>0</v>
      </c>
      <c r="G25" s="15" t="str">
        <f t="shared" si="8"/>
        <v>0</v>
      </c>
      <c r="H25" s="19">
        <f t="shared" si="10"/>
        <v>0</v>
      </c>
      <c r="I25" s="26" t="str">
        <f t="shared" si="3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1"/>
        <v/>
      </c>
      <c r="AA25" s="30">
        <f t="shared" si="4"/>
        <v>0</v>
      </c>
      <c r="AB25" s="22"/>
      <c r="AC25" s="46" t="str">
        <f t="shared" si="5"/>
        <v/>
      </c>
      <c r="AD25" s="52">
        <f t="shared" si="6"/>
        <v>0</v>
      </c>
      <c r="AE25" s="51" t="str">
        <f t="shared" si="7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2"/>
        <v>0</v>
      </c>
      <c r="G26" s="15" t="str">
        <f t="shared" si="8"/>
        <v>0</v>
      </c>
      <c r="H26" s="19">
        <f t="shared" si="10"/>
        <v>0</v>
      </c>
      <c r="I26" s="26" t="str">
        <f t="shared" si="3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1"/>
        <v/>
      </c>
      <c r="AA26" s="30">
        <f t="shared" si="4"/>
        <v>0</v>
      </c>
      <c r="AB26" s="19"/>
      <c r="AC26" s="46" t="str">
        <f t="shared" si="5"/>
        <v/>
      </c>
      <c r="AD26" s="52">
        <f t="shared" si="6"/>
        <v>0</v>
      </c>
      <c r="AE26" s="51" t="str">
        <f t="shared" si="7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si="2"/>
        <v>0</v>
      </c>
      <c r="G27" s="15" t="str">
        <f t="shared" si="8"/>
        <v>0</v>
      </c>
      <c r="H27" s="19">
        <f t="shared" si="10"/>
        <v>0</v>
      </c>
      <c r="I27" s="26" t="str">
        <f t="shared" si="3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1"/>
        <v/>
      </c>
      <c r="AA27" s="30">
        <f t="shared" si="4"/>
        <v>0</v>
      </c>
      <c r="AB27" s="22"/>
      <c r="AC27" s="46" t="str">
        <f t="shared" si="5"/>
        <v/>
      </c>
      <c r="AD27" s="52">
        <f t="shared" si="6"/>
        <v>0</v>
      </c>
      <c r="AE27" s="51" t="str">
        <f t="shared" si="7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2"/>
        <v>0</v>
      </c>
      <c r="G28" s="15" t="str">
        <f t="shared" si="8"/>
        <v>0</v>
      </c>
      <c r="H28" s="19">
        <f t="shared" si="10"/>
        <v>0</v>
      </c>
      <c r="I28" s="26" t="str">
        <f t="shared" si="3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1"/>
        <v/>
      </c>
      <c r="AA28" s="30">
        <f t="shared" si="4"/>
        <v>0</v>
      </c>
      <c r="AB28" s="19"/>
      <c r="AC28" s="46" t="str">
        <f t="shared" si="5"/>
        <v/>
      </c>
      <c r="AD28" s="52">
        <f t="shared" si="6"/>
        <v>0</v>
      </c>
      <c r="AE28" s="51" t="str">
        <f t="shared" si="7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2"/>
        <v>0</v>
      </c>
      <c r="G29" s="15" t="str">
        <f t="shared" si="8"/>
        <v>0</v>
      </c>
      <c r="H29" s="19">
        <f t="shared" si="10"/>
        <v>0</v>
      </c>
      <c r="I29" s="26" t="str">
        <f t="shared" si="3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1"/>
        <v/>
      </c>
      <c r="AA29" s="30">
        <f t="shared" si="4"/>
        <v>0</v>
      </c>
      <c r="AB29" s="22"/>
      <c r="AC29" s="46" t="str">
        <f t="shared" si="5"/>
        <v/>
      </c>
      <c r="AD29" s="52">
        <f t="shared" si="6"/>
        <v>0</v>
      </c>
      <c r="AE29" s="51" t="str">
        <f t="shared" si="7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2"/>
        <v>0</v>
      </c>
      <c r="G30" s="15" t="str">
        <f t="shared" si="8"/>
        <v>0</v>
      </c>
      <c r="H30" s="19">
        <f t="shared" si="10"/>
        <v>0</v>
      </c>
      <c r="I30" s="26" t="str">
        <f t="shared" si="3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1"/>
        <v/>
      </c>
      <c r="AA30" s="30">
        <f t="shared" si="4"/>
        <v>0</v>
      </c>
      <c r="AB30" s="19"/>
      <c r="AC30" s="46" t="str">
        <f t="shared" si="5"/>
        <v/>
      </c>
      <c r="AD30" s="52">
        <f t="shared" si="6"/>
        <v>0</v>
      </c>
      <c r="AE30" s="51" t="str">
        <f t="shared" si="7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2"/>
        <v>0</v>
      </c>
      <c r="G31" s="15" t="str">
        <f t="shared" si="8"/>
        <v>0</v>
      </c>
      <c r="H31" s="19">
        <f t="shared" si="10"/>
        <v>0</v>
      </c>
      <c r="I31" s="26" t="str">
        <f t="shared" si="3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1"/>
        <v/>
      </c>
      <c r="AA31" s="30">
        <f t="shared" si="4"/>
        <v>0</v>
      </c>
      <c r="AB31" s="22"/>
      <c r="AC31" s="46" t="str">
        <f t="shared" si="5"/>
        <v/>
      </c>
      <c r="AD31" s="52">
        <f t="shared" si="6"/>
        <v>0</v>
      </c>
      <c r="AE31" s="51" t="str">
        <f t="shared" si="7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2"/>
        <v>0</v>
      </c>
      <c r="G32" s="15" t="str">
        <f t="shared" si="8"/>
        <v>0</v>
      </c>
      <c r="H32" s="19">
        <f t="shared" si="10"/>
        <v>0</v>
      </c>
      <c r="I32" s="26" t="str">
        <f t="shared" si="3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1"/>
        <v/>
      </c>
      <c r="AA32" s="30">
        <f t="shared" si="4"/>
        <v>0</v>
      </c>
      <c r="AB32" s="19"/>
      <c r="AC32" s="46" t="str">
        <f t="shared" si="5"/>
        <v/>
      </c>
      <c r="AD32" s="52">
        <f t="shared" si="6"/>
        <v>0</v>
      </c>
      <c r="AE32" s="51" t="str">
        <f t="shared" si="7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2"/>
        <v>0</v>
      </c>
      <c r="G33" s="15" t="str">
        <f t="shared" si="8"/>
        <v>0</v>
      </c>
      <c r="H33" s="19">
        <f t="shared" si="10"/>
        <v>0</v>
      </c>
      <c r="I33" s="26" t="str">
        <f t="shared" si="3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1"/>
        <v/>
      </c>
      <c r="AA33" s="30">
        <f t="shared" si="4"/>
        <v>0</v>
      </c>
      <c r="AB33" s="22"/>
      <c r="AC33" s="46" t="str">
        <f t="shared" si="5"/>
        <v/>
      </c>
      <c r="AD33" s="52">
        <f t="shared" si="6"/>
        <v>0</v>
      </c>
      <c r="AE33" s="51" t="str">
        <f t="shared" si="7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2"/>
        <v>0</v>
      </c>
      <c r="G34" s="15" t="str">
        <f t="shared" si="8"/>
        <v>0</v>
      </c>
      <c r="H34" s="19">
        <f t="shared" si="10"/>
        <v>0</v>
      </c>
      <c r="I34" s="26" t="str">
        <f t="shared" si="3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1"/>
        <v/>
      </c>
      <c r="AA34" s="30">
        <f t="shared" si="4"/>
        <v>0</v>
      </c>
      <c r="AB34" s="19"/>
      <c r="AC34" s="46" t="str">
        <f t="shared" si="5"/>
        <v/>
      </c>
      <c r="AD34" s="52">
        <f t="shared" si="6"/>
        <v>0</v>
      </c>
      <c r="AE34" s="51" t="str">
        <f t="shared" si="7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2"/>
        <v>0</v>
      </c>
      <c r="G35" s="15" t="str">
        <f t="shared" si="8"/>
        <v>0</v>
      </c>
      <c r="H35" s="19">
        <f t="shared" si="10"/>
        <v>0</v>
      </c>
      <c r="I35" s="26" t="str">
        <f t="shared" si="3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1"/>
        <v/>
      </c>
      <c r="AA35" s="30">
        <f t="shared" si="4"/>
        <v>0</v>
      </c>
      <c r="AB35" s="22"/>
      <c r="AC35" s="46" t="str">
        <f t="shared" si="5"/>
        <v/>
      </c>
      <c r="AD35" s="52">
        <f t="shared" si="6"/>
        <v>0</v>
      </c>
      <c r="AE35" s="51" t="str">
        <f t="shared" si="7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2"/>
        <v>0</v>
      </c>
      <c r="G36" s="15" t="str">
        <f t="shared" si="8"/>
        <v>0</v>
      </c>
      <c r="H36" s="19">
        <f t="shared" si="10"/>
        <v>0</v>
      </c>
      <c r="I36" s="26" t="str">
        <f t="shared" si="3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1"/>
        <v/>
      </c>
      <c r="AA36" s="30">
        <f t="shared" si="4"/>
        <v>0</v>
      </c>
      <c r="AB36" s="19"/>
      <c r="AC36" s="46" t="str">
        <f t="shared" si="5"/>
        <v/>
      </c>
      <c r="AD36" s="52">
        <f t="shared" si="6"/>
        <v>0</v>
      </c>
      <c r="AE36" s="51" t="str">
        <f t="shared" si="7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2"/>
        <v>0</v>
      </c>
      <c r="G37" s="15" t="str">
        <f t="shared" si="8"/>
        <v>0</v>
      </c>
      <c r="H37" s="19">
        <f t="shared" si="10"/>
        <v>0</v>
      </c>
      <c r="I37" s="26" t="str">
        <f t="shared" si="3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1"/>
        <v/>
      </c>
      <c r="AA37" s="30">
        <f t="shared" si="4"/>
        <v>0</v>
      </c>
      <c r="AB37" s="22"/>
      <c r="AC37" s="46" t="str">
        <f t="shared" si="5"/>
        <v/>
      </c>
      <c r="AD37" s="52">
        <f t="shared" si="6"/>
        <v>0</v>
      </c>
      <c r="AE37" s="53" t="str">
        <f t="shared" si="7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AE37"/>
  <sheetViews>
    <sheetView zoomScale="70" zoomScaleNormal="70" workbookViewId="0">
      <selection activeCell="AE10" sqref="A5:AE10"/>
    </sheetView>
  </sheetViews>
  <sheetFormatPr defaultColWidth="9.140625" defaultRowHeight="15"/>
  <cols>
    <col min="1" max="1" width="3.7109375" bestFit="1" customWidth="1"/>
    <col min="2" max="3" width="15" customWidth="1"/>
    <col min="4" max="5" width="9.5703125" bestFit="1" customWidth="1"/>
    <col min="6" max="6" width="10" bestFit="1" customWidth="1"/>
    <col min="7" max="7" width="12" bestFit="1" customWidth="1"/>
    <col min="8" max="8" width="11.140625" customWidth="1"/>
    <col min="9" max="9" width="10.5703125" customWidth="1"/>
    <col min="10" max="24" width="7.42578125" customWidth="1"/>
    <col min="25" max="25" width="7.42578125" hidden="1" customWidth="1"/>
    <col min="26" max="26" width="8.85546875" customWidth="1"/>
    <col min="28" max="28" width="5.710937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69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0.48799999999999999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7.5</v>
      </c>
      <c r="G3" s="5">
        <f>F2/F3</f>
        <v>6.5066666666666662E-2</v>
      </c>
      <c r="H3" s="6">
        <f>G3*3600</f>
        <v>234.23999999999998</v>
      </c>
      <c r="I3" s="4">
        <f>H3/86400</f>
        <v>2.7111111111111108E-3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1.736111111111111E-3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0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32">
        <f t="shared" si="0"/>
        <v>0</v>
      </c>
      <c r="P4" s="32">
        <f t="shared" si="0"/>
        <v>15</v>
      </c>
      <c r="Q4" s="32">
        <f t="shared" si="0"/>
        <v>15</v>
      </c>
      <c r="R4" s="32">
        <f t="shared" si="0"/>
        <v>15</v>
      </c>
      <c r="S4" s="32">
        <f t="shared" si="0"/>
        <v>15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15</v>
      </c>
      <c r="X4" s="32">
        <f t="shared" si="0"/>
        <v>15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4.4472222222222222E-3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8.8944444444444444E-3</v>
      </c>
      <c r="J6" s="31" t="str">
        <f>VLOOKUP(J7,'PTV Forhindringer'!$A$1:$D$36,2,FALSE)</f>
        <v>Stilstand til hest</v>
      </c>
      <c r="K6" s="31" t="str">
        <f>VLOOKUP(K7,'PTV Forhindringer'!$A$1:$D$36,2,FALSE)</f>
        <v>Opsidning</v>
      </c>
      <c r="L6" s="31" t="str">
        <f>VLOOKUP(L7,'PTV Forhindringer'!$A$1:$D$36,2,FALSE)</f>
        <v>Ride ottetalsfigur med èn hånd</v>
      </c>
      <c r="M6" s="31" t="str">
        <f>VLOOKUP(M7,'PTV Forhindringer'!$A$1:$D$36,2,FALSE)</f>
        <v>Ride gennem labyrint</v>
      </c>
      <c r="N6" s="31" t="str">
        <f>VLOOKUP(N7,'PTV Forhindringer'!$A$1:$D$36,2,FALSE)</f>
        <v>Ride over bro</v>
      </c>
      <c r="O6" s="31" t="str">
        <f>VLOOKUP(O7,'PTV Forhindringer'!$A$1:$D$36,2,FALSE)</f>
        <v>Ride gennem smal passage</v>
      </c>
      <c r="P6" s="31" t="str">
        <f>VLOOKUP(P7,'PTV Forhindringer'!$A$1:$D$36,2,FALSE)</f>
        <v>Ride tilbagetrædning</v>
      </c>
      <c r="Q6" s="31" t="str">
        <f>VLOOKUP(Q7,'PTV Forhindringer'!$A$1:$D$36,2,FALSE)</f>
        <v>Føre gennem labyrint</v>
      </c>
      <c r="R6" s="31" t="str">
        <f>VLOOKUP(R7,'PTV Forhindringer'!$A$1:$D$36,2,FALSE)</f>
        <v>Føre over bro</v>
      </c>
      <c r="S6" s="31" t="str">
        <f>VLOOKUP(S7,'PTV Forhindringer'!$A$1:$D$36,2,FALSE)</f>
        <v>Låge</v>
      </c>
      <c r="T6" s="31" t="str">
        <f>VLOOKUP(T7,'PTV Forhindringer'!$A$1:$D$36,2,FALSE)</f>
        <v>Slalom</v>
      </c>
      <c r="U6" s="31" t="str">
        <f>VLOOKUP(U7,'PTV Forhindringer'!$A$1:$D$36,2,FALSE)</f>
        <v>Lavthængende Grene</v>
      </c>
      <c r="V6" s="31" t="str">
        <f>VLOOKUP(V7,'PTV Forhindringer'!$A$1:$D$36,2,FALSE)</f>
        <v>Hæk</v>
      </c>
      <c r="W6" s="31" t="str">
        <f>VLOOKUP(W7,'PTV Forhindringer'!$A$1:$D$36,2,FALSE)</f>
        <v>Føre gennem smal passage</v>
      </c>
      <c r="X6" s="31" t="str">
        <f>VLOOKUP(X7,'PTV Forhindringer'!$A$1:$D$36,2,FALSE)</f>
        <v>Føre over træstamme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19</v>
      </c>
      <c r="K7" s="39">
        <v>23</v>
      </c>
      <c r="L7" s="39">
        <v>3</v>
      </c>
      <c r="M7" s="39">
        <v>22</v>
      </c>
      <c r="N7" s="39">
        <v>26</v>
      </c>
      <c r="O7" s="39">
        <v>9</v>
      </c>
      <c r="P7" s="39">
        <v>32</v>
      </c>
      <c r="Q7" s="39">
        <v>21</v>
      </c>
      <c r="R7" s="39">
        <v>25</v>
      </c>
      <c r="S7" s="39">
        <v>31</v>
      </c>
      <c r="T7" s="39">
        <v>33</v>
      </c>
      <c r="U7" s="39">
        <v>1</v>
      </c>
      <c r="V7" s="39">
        <v>18</v>
      </c>
      <c r="W7" s="39">
        <v>8</v>
      </c>
      <c r="X7" s="39">
        <v>35</v>
      </c>
      <c r="Y7" s="40"/>
      <c r="Z7" s="37"/>
      <c r="AA7" s="37"/>
      <c r="AB7" s="37"/>
      <c r="AC7" s="45"/>
      <c r="AD7" s="49">
        <v>15</v>
      </c>
      <c r="AE7" s="51"/>
    </row>
    <row r="8" spans="1:31" ht="15" customHeight="1">
      <c r="A8" s="10">
        <v>35</v>
      </c>
      <c r="B8" s="18" t="s">
        <v>77</v>
      </c>
      <c r="C8" s="18" t="s">
        <v>78</v>
      </c>
      <c r="D8" s="11">
        <v>0.43405092592592592</v>
      </c>
      <c r="E8" s="11">
        <v>0.43873842592592593</v>
      </c>
      <c r="F8" s="3">
        <f>E8-D8</f>
        <v>4.6875000000000111E-3</v>
      </c>
      <c r="G8" s="15">
        <f>IF(F8&lt;=$I$5,"0",F8-$I$5)</f>
        <v>2.402777777777889E-4</v>
      </c>
      <c r="H8" s="19">
        <f>G8*86400</f>
        <v>20.760000000000961</v>
      </c>
      <c r="I8" s="26">
        <f>IF(B8&lt;&gt;0,ROUNDUP(IF(H8/4&gt;30,30,H8/4),0),"")</f>
        <v>6</v>
      </c>
      <c r="J8" s="29">
        <v>10</v>
      </c>
      <c r="K8" s="24">
        <v>5</v>
      </c>
      <c r="L8" s="24">
        <v>7</v>
      </c>
      <c r="M8" s="24">
        <v>5</v>
      </c>
      <c r="N8" s="24">
        <v>8</v>
      </c>
      <c r="O8" s="24">
        <v>7</v>
      </c>
      <c r="P8" s="24">
        <v>10</v>
      </c>
      <c r="Q8" s="24">
        <v>9</v>
      </c>
      <c r="R8" s="24">
        <v>10</v>
      </c>
      <c r="S8" s="24">
        <v>6</v>
      </c>
      <c r="T8" s="24">
        <v>7</v>
      </c>
      <c r="U8" s="24">
        <v>7</v>
      </c>
      <c r="V8" s="24">
        <v>0</v>
      </c>
      <c r="W8" s="24">
        <v>4</v>
      </c>
      <c r="X8" s="24">
        <v>10</v>
      </c>
      <c r="Y8" s="24"/>
      <c r="Z8" s="30">
        <f t="shared" ref="Z8:Z37" si="1">IF(B8&lt;&gt;0,(SUM(J8:Y8)),"")</f>
        <v>105</v>
      </c>
      <c r="AA8" s="30">
        <f t="shared" ref="AA8:AA37" si="2">IF(B8&lt;&gt;0,I8*-1,0)</f>
        <v>-6</v>
      </c>
      <c r="AB8" s="19"/>
      <c r="AC8" s="46">
        <f t="shared" ref="AC8:AC37" si="3">IF(B8&lt;&gt;0,(IF(Z8+AA8&lt;0,0,Z8+AA8)*OR(IF(AB8=1,0,Z8+AA8))),"")</f>
        <v>99</v>
      </c>
      <c r="AD8" s="52">
        <f>IF(B8&lt;&gt;0,AC8/AD$7,0)</f>
        <v>6.6</v>
      </c>
      <c r="AE8" s="51">
        <f t="shared" ref="AE8:AE37" si="4">IF(B8&lt;&gt;0,RANK(AD8,AD$8:AD$37),"")</f>
        <v>2</v>
      </c>
    </row>
    <row r="9" spans="1:31" ht="15" customHeight="1">
      <c r="A9" s="10">
        <v>36</v>
      </c>
      <c r="B9" s="18" t="s">
        <v>79</v>
      </c>
      <c r="C9" s="18" t="s">
        <v>80</v>
      </c>
      <c r="D9" s="11">
        <v>0.43751157407407404</v>
      </c>
      <c r="E9" s="11">
        <v>0.44128472222222226</v>
      </c>
      <c r="F9" s="3">
        <f t="shared" ref="F9:F26" si="5">E9-D9</f>
        <v>3.7731481481482199E-3</v>
      </c>
      <c r="G9" s="15" t="str">
        <f>IF(F9&lt;=$I$5,"0",F9-$I$5)</f>
        <v>0</v>
      </c>
      <c r="H9" s="19">
        <f>G9*86400</f>
        <v>0</v>
      </c>
      <c r="I9" s="26">
        <f t="shared" ref="I9:I37" si="6">IF(B9&lt;&gt;0,ROUNDUP(IF(H9/4&gt;30,30,H9/4),0),"")</f>
        <v>0</v>
      </c>
      <c r="J9" s="25">
        <v>10</v>
      </c>
      <c r="K9" s="21">
        <v>10</v>
      </c>
      <c r="L9" s="21">
        <v>10</v>
      </c>
      <c r="M9" s="21">
        <v>9</v>
      </c>
      <c r="N9" s="21">
        <v>9</v>
      </c>
      <c r="O9" s="21">
        <v>10</v>
      </c>
      <c r="P9" s="21">
        <v>9</v>
      </c>
      <c r="Q9" s="21">
        <v>9</v>
      </c>
      <c r="R9" s="21">
        <v>10</v>
      </c>
      <c r="S9" s="21">
        <v>10</v>
      </c>
      <c r="T9" s="21">
        <v>10</v>
      </c>
      <c r="U9" s="42">
        <v>4</v>
      </c>
      <c r="V9" s="21">
        <v>0</v>
      </c>
      <c r="W9" s="21">
        <v>10</v>
      </c>
      <c r="X9" s="21">
        <v>0</v>
      </c>
      <c r="Y9" s="21"/>
      <c r="Z9" s="30">
        <f t="shared" si="1"/>
        <v>120</v>
      </c>
      <c r="AA9" s="30">
        <f t="shared" si="2"/>
        <v>0</v>
      </c>
      <c r="AB9" s="22"/>
      <c r="AC9" s="46">
        <f t="shared" si="3"/>
        <v>120</v>
      </c>
      <c r="AD9" s="52">
        <f>IF(B9&lt;&gt;0,AC9/AD$7,0)</f>
        <v>8</v>
      </c>
      <c r="AE9" s="51">
        <f t="shared" si="4"/>
        <v>1</v>
      </c>
    </row>
    <row r="10" spans="1:31" ht="15" customHeight="1">
      <c r="A10" s="10">
        <v>44</v>
      </c>
      <c r="B10" s="18" t="s">
        <v>127</v>
      </c>
      <c r="C10" s="18" t="s">
        <v>87</v>
      </c>
      <c r="D10" s="11">
        <v>0.44103009259259257</v>
      </c>
      <c r="E10" s="11">
        <v>0.44502314814814814</v>
      </c>
      <c r="F10" s="3">
        <f t="shared" si="5"/>
        <v>3.9930555555555691E-3</v>
      </c>
      <c r="G10" s="15" t="str">
        <f t="shared" ref="G10:G37" si="7">IF(F10&lt;=$I$5,"0",F10-$I$5)</f>
        <v>0</v>
      </c>
      <c r="H10" s="19">
        <f t="shared" ref="H10:H19" si="8">G10*86400</f>
        <v>0</v>
      </c>
      <c r="I10" s="26">
        <f t="shared" si="6"/>
        <v>0</v>
      </c>
      <c r="J10" s="29">
        <v>10</v>
      </c>
      <c r="K10" s="24">
        <v>10</v>
      </c>
      <c r="L10" s="24">
        <v>10</v>
      </c>
      <c r="M10" s="24">
        <v>10</v>
      </c>
      <c r="N10" s="24">
        <v>0</v>
      </c>
      <c r="O10" s="24">
        <v>1</v>
      </c>
      <c r="P10" s="24">
        <v>4</v>
      </c>
      <c r="Q10" s="24">
        <v>8</v>
      </c>
      <c r="R10" s="24">
        <v>7</v>
      </c>
      <c r="S10" s="24">
        <v>10</v>
      </c>
      <c r="T10" s="24">
        <v>10</v>
      </c>
      <c r="U10" s="24">
        <v>1</v>
      </c>
      <c r="V10" s="24">
        <v>0</v>
      </c>
      <c r="W10" s="24">
        <v>5</v>
      </c>
      <c r="X10" s="24">
        <v>4</v>
      </c>
      <c r="Y10" s="24"/>
      <c r="Z10" s="30">
        <f t="shared" si="1"/>
        <v>90</v>
      </c>
      <c r="AA10" s="30">
        <f t="shared" si="2"/>
        <v>0</v>
      </c>
      <c r="AB10" s="19"/>
      <c r="AC10" s="46">
        <f t="shared" si="3"/>
        <v>90</v>
      </c>
      <c r="AD10" s="52">
        <f t="shared" ref="AD10:AD37" si="9">IF(B10&lt;&gt;0,AC10/AD$7,0)</f>
        <v>6</v>
      </c>
      <c r="AE10" s="51">
        <f t="shared" si="4"/>
        <v>3</v>
      </c>
    </row>
    <row r="11" spans="1:31" ht="15" hidden="1" customHeight="1">
      <c r="A11" s="10">
        <v>0</v>
      </c>
      <c r="B11" s="18">
        <v>0</v>
      </c>
      <c r="C11" s="18">
        <v>0</v>
      </c>
      <c r="D11" s="11"/>
      <c r="E11" s="11"/>
      <c r="F11" s="3">
        <f t="shared" si="5"/>
        <v>0</v>
      </c>
      <c r="G11" s="15" t="str">
        <f t="shared" si="7"/>
        <v>0</v>
      </c>
      <c r="H11" s="19">
        <f t="shared" si="8"/>
        <v>0</v>
      </c>
      <c r="I11" s="26" t="str">
        <f t="shared" si="6"/>
        <v/>
      </c>
      <c r="J11" s="25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42"/>
      <c r="V11" s="21"/>
      <c r="W11" s="21"/>
      <c r="X11" s="21"/>
      <c r="Y11" s="21"/>
      <c r="Z11" s="30" t="str">
        <f t="shared" si="1"/>
        <v/>
      </c>
      <c r="AA11" s="30">
        <f t="shared" si="2"/>
        <v>0</v>
      </c>
      <c r="AB11" s="22"/>
      <c r="AC11" s="46" t="str">
        <f t="shared" si="3"/>
        <v/>
      </c>
      <c r="AD11" s="52">
        <f t="shared" si="9"/>
        <v>0</v>
      </c>
      <c r="AE11" s="51" t="str">
        <f t="shared" si="4"/>
        <v/>
      </c>
    </row>
    <row r="12" spans="1:31" ht="15" hidden="1" customHeight="1">
      <c r="A12" s="10">
        <v>0</v>
      </c>
      <c r="B12" s="18">
        <v>0</v>
      </c>
      <c r="C12" s="18">
        <v>0</v>
      </c>
      <c r="D12" s="11"/>
      <c r="E12" s="11"/>
      <c r="F12" s="3">
        <f t="shared" si="5"/>
        <v>0</v>
      </c>
      <c r="G12" s="15" t="str">
        <f t="shared" si="7"/>
        <v>0</v>
      </c>
      <c r="H12" s="19">
        <f t="shared" si="8"/>
        <v>0</v>
      </c>
      <c r="I12" s="26" t="str">
        <f t="shared" si="6"/>
        <v/>
      </c>
      <c r="J12" s="29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0" t="str">
        <f t="shared" si="1"/>
        <v/>
      </c>
      <c r="AA12" s="30">
        <f t="shared" si="2"/>
        <v>0</v>
      </c>
      <c r="AB12" s="19"/>
      <c r="AC12" s="46" t="str">
        <f t="shared" si="3"/>
        <v/>
      </c>
      <c r="AD12" s="52">
        <f t="shared" si="9"/>
        <v>0</v>
      </c>
      <c r="AE12" s="51" t="str">
        <f t="shared" si="4"/>
        <v/>
      </c>
    </row>
    <row r="13" spans="1:31" ht="15" hidden="1" customHeight="1">
      <c r="A13" s="10">
        <v>0</v>
      </c>
      <c r="B13" s="18">
        <v>0</v>
      </c>
      <c r="C13" s="18">
        <v>0</v>
      </c>
      <c r="D13" s="11"/>
      <c r="E13" s="11"/>
      <c r="F13" s="3">
        <f t="shared" si="5"/>
        <v>0</v>
      </c>
      <c r="G13" s="15" t="str">
        <f t="shared" si="7"/>
        <v>0</v>
      </c>
      <c r="H13" s="19">
        <f t="shared" si="8"/>
        <v>0</v>
      </c>
      <c r="I13" s="26" t="str">
        <f t="shared" si="6"/>
        <v/>
      </c>
      <c r="J13" s="2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2"/>
      <c r="V13" s="21"/>
      <c r="W13" s="21"/>
      <c r="X13" s="21"/>
      <c r="Y13" s="21"/>
      <c r="Z13" s="30" t="str">
        <f t="shared" si="1"/>
        <v/>
      </c>
      <c r="AA13" s="30">
        <f t="shared" si="2"/>
        <v>0</v>
      </c>
      <c r="AB13" s="22"/>
      <c r="AC13" s="46" t="str">
        <f t="shared" si="3"/>
        <v/>
      </c>
      <c r="AD13" s="52">
        <f t="shared" si="9"/>
        <v>0</v>
      </c>
      <c r="AE13" s="51" t="str">
        <f t="shared" si="4"/>
        <v/>
      </c>
    </row>
    <row r="14" spans="1:31" ht="15" hidden="1" customHeight="1">
      <c r="A14" s="10">
        <v>0</v>
      </c>
      <c r="B14" s="18">
        <v>0</v>
      </c>
      <c r="C14" s="18">
        <v>0</v>
      </c>
      <c r="D14" s="11"/>
      <c r="E14" s="11"/>
      <c r="F14" s="3">
        <f t="shared" si="5"/>
        <v>0</v>
      </c>
      <c r="G14" s="15" t="str">
        <f t="shared" si="7"/>
        <v>0</v>
      </c>
      <c r="H14" s="19">
        <f t="shared" si="8"/>
        <v>0</v>
      </c>
      <c r="I14" s="26" t="str">
        <f t="shared" si="6"/>
        <v/>
      </c>
      <c r="J14" s="29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30" t="str">
        <f t="shared" si="1"/>
        <v/>
      </c>
      <c r="AA14" s="30">
        <f t="shared" si="2"/>
        <v>0</v>
      </c>
      <c r="AB14" s="19"/>
      <c r="AC14" s="46" t="str">
        <f t="shared" si="3"/>
        <v/>
      </c>
      <c r="AD14" s="52">
        <f t="shared" si="9"/>
        <v>0</v>
      </c>
      <c r="AE14" s="51" t="str">
        <f t="shared" si="4"/>
        <v/>
      </c>
    </row>
    <row r="15" spans="1:31" ht="15" hidden="1" customHeight="1">
      <c r="A15" s="10">
        <v>0</v>
      </c>
      <c r="B15" s="18">
        <v>0</v>
      </c>
      <c r="C15" s="18">
        <v>0</v>
      </c>
      <c r="D15" s="11"/>
      <c r="E15" s="11"/>
      <c r="F15" s="3">
        <f t="shared" si="5"/>
        <v>0</v>
      </c>
      <c r="G15" s="15" t="str">
        <f t="shared" si="7"/>
        <v>0</v>
      </c>
      <c r="H15" s="19">
        <f t="shared" si="8"/>
        <v>0</v>
      </c>
      <c r="I15" s="26" t="str">
        <f t="shared" si="6"/>
        <v/>
      </c>
      <c r="J15" s="2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2"/>
      <c r="V15" s="21"/>
      <c r="W15" s="21"/>
      <c r="X15" s="21"/>
      <c r="Y15" s="21"/>
      <c r="Z15" s="30" t="str">
        <f t="shared" si="1"/>
        <v/>
      </c>
      <c r="AA15" s="30">
        <f t="shared" si="2"/>
        <v>0</v>
      </c>
      <c r="AB15" s="22"/>
      <c r="AC15" s="46" t="str">
        <f t="shared" si="3"/>
        <v/>
      </c>
      <c r="AD15" s="52">
        <f t="shared" si="9"/>
        <v>0</v>
      </c>
      <c r="AE15" s="51" t="str">
        <f t="shared" si="4"/>
        <v/>
      </c>
    </row>
    <row r="16" spans="1:31" ht="15" hidden="1" customHeight="1">
      <c r="A16" s="10">
        <v>0</v>
      </c>
      <c r="B16" s="18">
        <v>0</v>
      </c>
      <c r="C16" s="18">
        <v>0</v>
      </c>
      <c r="D16" s="11"/>
      <c r="E16" s="11"/>
      <c r="F16" s="3">
        <f t="shared" si="5"/>
        <v>0</v>
      </c>
      <c r="G16" s="15" t="str">
        <f t="shared" si="7"/>
        <v>0</v>
      </c>
      <c r="H16" s="19">
        <f t="shared" si="8"/>
        <v>0</v>
      </c>
      <c r="I16" s="26" t="str">
        <f t="shared" si="6"/>
        <v/>
      </c>
      <c r="J16" s="2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0" t="str">
        <f t="shared" si="1"/>
        <v/>
      </c>
      <c r="AA16" s="30">
        <f t="shared" si="2"/>
        <v>0</v>
      </c>
      <c r="AB16" s="19"/>
      <c r="AC16" s="46" t="str">
        <f t="shared" si="3"/>
        <v/>
      </c>
      <c r="AD16" s="52">
        <f t="shared" si="9"/>
        <v>0</v>
      </c>
      <c r="AE16" s="51" t="str">
        <f t="shared" si="4"/>
        <v/>
      </c>
    </row>
    <row r="17" spans="1:31" ht="15" hidden="1" customHeight="1">
      <c r="A17" s="10">
        <v>0</v>
      </c>
      <c r="B17" s="18">
        <v>0</v>
      </c>
      <c r="C17" s="18">
        <v>0</v>
      </c>
      <c r="D17" s="11"/>
      <c r="E17" s="11"/>
      <c r="F17" s="3">
        <f t="shared" si="5"/>
        <v>0</v>
      </c>
      <c r="G17" s="15" t="str">
        <f t="shared" si="7"/>
        <v>0</v>
      </c>
      <c r="H17" s="19">
        <f t="shared" si="8"/>
        <v>0</v>
      </c>
      <c r="I17" s="26" t="str">
        <f t="shared" si="6"/>
        <v/>
      </c>
      <c r="J17" s="2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2"/>
      <c r="V17" s="21"/>
      <c r="W17" s="21"/>
      <c r="X17" s="21"/>
      <c r="Y17" s="21"/>
      <c r="Z17" s="30" t="str">
        <f t="shared" si="1"/>
        <v/>
      </c>
      <c r="AA17" s="30">
        <f t="shared" si="2"/>
        <v>0</v>
      </c>
      <c r="AB17" s="22"/>
      <c r="AC17" s="46" t="str">
        <f t="shared" si="3"/>
        <v/>
      </c>
      <c r="AD17" s="52">
        <f t="shared" si="9"/>
        <v>0</v>
      </c>
      <c r="AE17" s="51" t="str">
        <f t="shared" si="4"/>
        <v/>
      </c>
    </row>
    <row r="18" spans="1:31" ht="15" hidden="1" customHeight="1">
      <c r="A18" s="10">
        <v>0</v>
      </c>
      <c r="B18" s="18">
        <v>0</v>
      </c>
      <c r="C18" s="18">
        <v>0</v>
      </c>
      <c r="D18" s="11"/>
      <c r="E18" s="11"/>
      <c r="F18" s="3">
        <f t="shared" si="5"/>
        <v>0</v>
      </c>
      <c r="G18" s="15" t="str">
        <f t="shared" si="7"/>
        <v>0</v>
      </c>
      <c r="H18" s="19">
        <f t="shared" si="8"/>
        <v>0</v>
      </c>
      <c r="I18" s="26" t="str">
        <f t="shared" si="6"/>
        <v/>
      </c>
      <c r="J18" s="2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30" t="str">
        <f t="shared" si="1"/>
        <v/>
      </c>
      <c r="AA18" s="30">
        <f t="shared" si="2"/>
        <v>0</v>
      </c>
      <c r="AB18" s="19"/>
      <c r="AC18" s="46" t="str">
        <f t="shared" si="3"/>
        <v/>
      </c>
      <c r="AD18" s="52">
        <f t="shared" si="9"/>
        <v>0</v>
      </c>
      <c r="AE18" s="51" t="str">
        <f t="shared" si="4"/>
        <v/>
      </c>
    </row>
    <row r="19" spans="1:31" ht="15" hidden="1" customHeight="1">
      <c r="A19" s="10">
        <v>0</v>
      </c>
      <c r="B19" s="18">
        <v>0</v>
      </c>
      <c r="C19" s="18">
        <v>0</v>
      </c>
      <c r="D19" s="11"/>
      <c r="E19" s="11"/>
      <c r="F19" s="3">
        <f t="shared" si="5"/>
        <v>0</v>
      </c>
      <c r="G19" s="15" t="str">
        <f t="shared" si="7"/>
        <v>0</v>
      </c>
      <c r="H19" s="19">
        <f t="shared" si="8"/>
        <v>0</v>
      </c>
      <c r="I19" s="26" t="str">
        <f t="shared" si="6"/>
        <v/>
      </c>
      <c r="J19" s="2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2"/>
      <c r="V19" s="21"/>
      <c r="W19" s="21"/>
      <c r="X19" s="21"/>
      <c r="Y19" s="21"/>
      <c r="Z19" s="30" t="str">
        <f t="shared" si="1"/>
        <v/>
      </c>
      <c r="AA19" s="30">
        <f t="shared" si="2"/>
        <v>0</v>
      </c>
      <c r="AB19" s="22"/>
      <c r="AC19" s="46" t="str">
        <f t="shared" si="3"/>
        <v/>
      </c>
      <c r="AD19" s="52">
        <f t="shared" si="9"/>
        <v>0</v>
      </c>
      <c r="AE19" s="51" t="str">
        <f t="shared" si="4"/>
        <v/>
      </c>
    </row>
    <row r="20" spans="1:31" ht="15" hidden="1" customHeight="1">
      <c r="A20" s="10">
        <v>0</v>
      </c>
      <c r="B20" s="18">
        <v>0</v>
      </c>
      <c r="C20" s="18">
        <v>0</v>
      </c>
      <c r="D20" s="11"/>
      <c r="E20" s="11"/>
      <c r="F20" s="3">
        <f t="shared" si="5"/>
        <v>0</v>
      </c>
      <c r="G20" s="15" t="str">
        <f t="shared" si="7"/>
        <v>0</v>
      </c>
      <c r="H20" s="19">
        <f>G20*86399</f>
        <v>0</v>
      </c>
      <c r="I20" s="26" t="str">
        <f t="shared" si="6"/>
        <v/>
      </c>
      <c r="J20" s="2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30" t="str">
        <f t="shared" si="1"/>
        <v/>
      </c>
      <c r="AA20" s="30">
        <f t="shared" si="2"/>
        <v>0</v>
      </c>
      <c r="AB20" s="19"/>
      <c r="AC20" s="46" t="str">
        <f t="shared" si="3"/>
        <v/>
      </c>
      <c r="AD20" s="52">
        <f t="shared" si="9"/>
        <v>0</v>
      </c>
      <c r="AE20" s="51" t="str">
        <f t="shared" si="4"/>
        <v/>
      </c>
    </row>
    <row r="21" spans="1:31" ht="15" hidden="1" customHeight="1">
      <c r="A21" s="10">
        <v>0</v>
      </c>
      <c r="B21" s="18">
        <v>0</v>
      </c>
      <c r="C21" s="18">
        <v>0</v>
      </c>
      <c r="D21" s="11"/>
      <c r="E21" s="11"/>
      <c r="F21" s="3">
        <f t="shared" si="5"/>
        <v>0</v>
      </c>
      <c r="G21" s="15" t="str">
        <f t="shared" si="7"/>
        <v>0</v>
      </c>
      <c r="H21" s="19">
        <f t="shared" ref="H21:H37" si="10">G21*86399</f>
        <v>0</v>
      </c>
      <c r="I21" s="26" t="str">
        <f t="shared" si="6"/>
        <v/>
      </c>
      <c r="J21" s="2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2"/>
      <c r="V21" s="21"/>
      <c r="W21" s="21"/>
      <c r="X21" s="21"/>
      <c r="Y21" s="21"/>
      <c r="Z21" s="30" t="str">
        <f t="shared" si="1"/>
        <v/>
      </c>
      <c r="AA21" s="30">
        <f t="shared" si="2"/>
        <v>0</v>
      </c>
      <c r="AB21" s="22"/>
      <c r="AC21" s="46" t="str">
        <f t="shared" si="3"/>
        <v/>
      </c>
      <c r="AD21" s="52">
        <f t="shared" si="9"/>
        <v>0</v>
      </c>
      <c r="AE21" s="51" t="str">
        <f t="shared" si="4"/>
        <v/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5"/>
        <v>0</v>
      </c>
      <c r="G22" s="15" t="str">
        <f t="shared" si="7"/>
        <v>0</v>
      </c>
      <c r="H22" s="19">
        <f t="shared" si="10"/>
        <v>0</v>
      </c>
      <c r="I22" s="26" t="str">
        <f t="shared" si="6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1"/>
        <v/>
      </c>
      <c r="AA22" s="30">
        <f t="shared" si="2"/>
        <v>0</v>
      </c>
      <c r="AB22" s="19"/>
      <c r="AC22" s="46" t="str">
        <f t="shared" si="3"/>
        <v/>
      </c>
      <c r="AD22" s="52">
        <f t="shared" si="9"/>
        <v>0</v>
      </c>
      <c r="AE22" s="51" t="str">
        <f t="shared" si="4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5"/>
        <v>0</v>
      </c>
      <c r="G23" s="15" t="str">
        <f t="shared" si="7"/>
        <v>0</v>
      </c>
      <c r="H23" s="19">
        <f t="shared" si="10"/>
        <v>0</v>
      </c>
      <c r="I23" s="26" t="str">
        <f t="shared" si="6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1"/>
        <v/>
      </c>
      <c r="AA23" s="30">
        <f t="shared" si="2"/>
        <v>0</v>
      </c>
      <c r="AB23" s="22"/>
      <c r="AC23" s="46" t="str">
        <f t="shared" si="3"/>
        <v/>
      </c>
      <c r="AD23" s="52">
        <f t="shared" si="9"/>
        <v>0</v>
      </c>
      <c r="AE23" s="51" t="str">
        <f t="shared" si="4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5"/>
        <v>0</v>
      </c>
      <c r="G24" s="15" t="str">
        <f t="shared" si="7"/>
        <v>0</v>
      </c>
      <c r="H24" s="19">
        <f t="shared" si="10"/>
        <v>0</v>
      </c>
      <c r="I24" s="26" t="str">
        <f t="shared" si="6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1"/>
        <v/>
      </c>
      <c r="AA24" s="30">
        <f t="shared" si="2"/>
        <v>0</v>
      </c>
      <c r="AB24" s="19"/>
      <c r="AC24" s="46" t="str">
        <f t="shared" si="3"/>
        <v/>
      </c>
      <c r="AD24" s="52">
        <f t="shared" si="9"/>
        <v>0</v>
      </c>
      <c r="AE24" s="51" t="str">
        <f t="shared" si="4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5"/>
        <v>0</v>
      </c>
      <c r="G25" s="15" t="str">
        <f t="shared" si="7"/>
        <v>0</v>
      </c>
      <c r="H25" s="19">
        <f t="shared" si="10"/>
        <v>0</v>
      </c>
      <c r="I25" s="26" t="str">
        <f t="shared" si="6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1"/>
        <v/>
      </c>
      <c r="AA25" s="30">
        <f t="shared" si="2"/>
        <v>0</v>
      </c>
      <c r="AB25" s="22"/>
      <c r="AC25" s="46" t="str">
        <f t="shared" si="3"/>
        <v/>
      </c>
      <c r="AD25" s="52">
        <f t="shared" si="9"/>
        <v>0</v>
      </c>
      <c r="AE25" s="51" t="str">
        <f t="shared" si="4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5"/>
        <v>0</v>
      </c>
      <c r="G26" s="15" t="str">
        <f t="shared" si="7"/>
        <v>0</v>
      </c>
      <c r="H26" s="19">
        <f t="shared" si="10"/>
        <v>0</v>
      </c>
      <c r="I26" s="26" t="str">
        <f t="shared" si="6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1"/>
        <v/>
      </c>
      <c r="AA26" s="30">
        <f t="shared" si="2"/>
        <v>0</v>
      </c>
      <c r="AB26" s="19"/>
      <c r="AC26" s="46" t="str">
        <f t="shared" si="3"/>
        <v/>
      </c>
      <c r="AD26" s="52">
        <f t="shared" si="9"/>
        <v>0</v>
      </c>
      <c r="AE26" s="51" t="str">
        <f t="shared" si="4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ref="F27:F37" si="11">E27-D27</f>
        <v>0</v>
      </c>
      <c r="G27" s="15" t="str">
        <f t="shared" si="7"/>
        <v>0</v>
      </c>
      <c r="H27" s="19">
        <f t="shared" si="10"/>
        <v>0</v>
      </c>
      <c r="I27" s="26" t="str">
        <f t="shared" si="6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1"/>
        <v/>
      </c>
      <c r="AA27" s="30">
        <f t="shared" si="2"/>
        <v>0</v>
      </c>
      <c r="AB27" s="22"/>
      <c r="AC27" s="46" t="str">
        <f t="shared" si="3"/>
        <v/>
      </c>
      <c r="AD27" s="52">
        <f t="shared" si="9"/>
        <v>0</v>
      </c>
      <c r="AE27" s="51" t="str">
        <f t="shared" si="4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11"/>
        <v>0</v>
      </c>
      <c r="G28" s="15" t="str">
        <f t="shared" si="7"/>
        <v>0</v>
      </c>
      <c r="H28" s="19">
        <f t="shared" si="10"/>
        <v>0</v>
      </c>
      <c r="I28" s="26" t="str">
        <f t="shared" si="6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1"/>
        <v/>
      </c>
      <c r="AA28" s="30">
        <f t="shared" si="2"/>
        <v>0</v>
      </c>
      <c r="AB28" s="19"/>
      <c r="AC28" s="46" t="str">
        <f t="shared" si="3"/>
        <v/>
      </c>
      <c r="AD28" s="52">
        <f t="shared" si="9"/>
        <v>0</v>
      </c>
      <c r="AE28" s="51" t="str">
        <f t="shared" si="4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11"/>
        <v>0</v>
      </c>
      <c r="G29" s="15" t="str">
        <f t="shared" si="7"/>
        <v>0</v>
      </c>
      <c r="H29" s="19">
        <f t="shared" si="10"/>
        <v>0</v>
      </c>
      <c r="I29" s="26" t="str">
        <f t="shared" si="6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1"/>
        <v/>
      </c>
      <c r="AA29" s="30">
        <f t="shared" si="2"/>
        <v>0</v>
      </c>
      <c r="AB29" s="22"/>
      <c r="AC29" s="46" t="str">
        <f t="shared" si="3"/>
        <v/>
      </c>
      <c r="AD29" s="52">
        <f t="shared" si="9"/>
        <v>0</v>
      </c>
      <c r="AE29" s="51" t="str">
        <f t="shared" si="4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11"/>
        <v>0</v>
      </c>
      <c r="G30" s="15" t="str">
        <f t="shared" si="7"/>
        <v>0</v>
      </c>
      <c r="H30" s="19">
        <f t="shared" si="10"/>
        <v>0</v>
      </c>
      <c r="I30" s="26" t="str">
        <f t="shared" si="6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1"/>
        <v/>
      </c>
      <c r="AA30" s="30">
        <f t="shared" si="2"/>
        <v>0</v>
      </c>
      <c r="AB30" s="19"/>
      <c r="AC30" s="46" t="str">
        <f t="shared" si="3"/>
        <v/>
      </c>
      <c r="AD30" s="52">
        <f t="shared" si="9"/>
        <v>0</v>
      </c>
      <c r="AE30" s="51" t="str">
        <f t="shared" si="4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11"/>
        <v>0</v>
      </c>
      <c r="G31" s="15" t="str">
        <f t="shared" si="7"/>
        <v>0</v>
      </c>
      <c r="H31" s="19">
        <f t="shared" si="10"/>
        <v>0</v>
      </c>
      <c r="I31" s="26" t="str">
        <f t="shared" si="6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1"/>
        <v/>
      </c>
      <c r="AA31" s="30">
        <f t="shared" si="2"/>
        <v>0</v>
      </c>
      <c r="AB31" s="22"/>
      <c r="AC31" s="46" t="str">
        <f t="shared" si="3"/>
        <v/>
      </c>
      <c r="AD31" s="52">
        <f t="shared" si="9"/>
        <v>0</v>
      </c>
      <c r="AE31" s="51" t="str">
        <f t="shared" si="4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11"/>
        <v>0</v>
      </c>
      <c r="G32" s="15" t="str">
        <f t="shared" si="7"/>
        <v>0</v>
      </c>
      <c r="H32" s="19">
        <f t="shared" si="10"/>
        <v>0</v>
      </c>
      <c r="I32" s="26" t="str">
        <f t="shared" si="6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1"/>
        <v/>
      </c>
      <c r="AA32" s="30">
        <f t="shared" si="2"/>
        <v>0</v>
      </c>
      <c r="AB32" s="19"/>
      <c r="AC32" s="46" t="str">
        <f t="shared" si="3"/>
        <v/>
      </c>
      <c r="AD32" s="52">
        <f t="shared" si="9"/>
        <v>0</v>
      </c>
      <c r="AE32" s="51" t="str">
        <f t="shared" si="4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11"/>
        <v>0</v>
      </c>
      <c r="G33" s="15" t="str">
        <f t="shared" si="7"/>
        <v>0</v>
      </c>
      <c r="H33" s="19">
        <f t="shared" si="10"/>
        <v>0</v>
      </c>
      <c r="I33" s="26" t="str">
        <f t="shared" si="6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1"/>
        <v/>
      </c>
      <c r="AA33" s="30">
        <f t="shared" si="2"/>
        <v>0</v>
      </c>
      <c r="AB33" s="22"/>
      <c r="AC33" s="46" t="str">
        <f t="shared" si="3"/>
        <v/>
      </c>
      <c r="AD33" s="52">
        <f t="shared" si="9"/>
        <v>0</v>
      </c>
      <c r="AE33" s="51" t="str">
        <f t="shared" si="4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11"/>
        <v>0</v>
      </c>
      <c r="G34" s="15" t="str">
        <f t="shared" si="7"/>
        <v>0</v>
      </c>
      <c r="H34" s="19">
        <f t="shared" si="10"/>
        <v>0</v>
      </c>
      <c r="I34" s="26" t="str">
        <f t="shared" si="6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1"/>
        <v/>
      </c>
      <c r="AA34" s="30">
        <f t="shared" si="2"/>
        <v>0</v>
      </c>
      <c r="AB34" s="19"/>
      <c r="AC34" s="46" t="str">
        <f t="shared" si="3"/>
        <v/>
      </c>
      <c r="AD34" s="52">
        <f t="shared" si="9"/>
        <v>0</v>
      </c>
      <c r="AE34" s="51" t="str">
        <f t="shared" si="4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11"/>
        <v>0</v>
      </c>
      <c r="G35" s="15" t="str">
        <f t="shared" si="7"/>
        <v>0</v>
      </c>
      <c r="H35" s="19">
        <f t="shared" si="10"/>
        <v>0</v>
      </c>
      <c r="I35" s="26" t="str">
        <f t="shared" si="6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1"/>
        <v/>
      </c>
      <c r="AA35" s="30">
        <f t="shared" si="2"/>
        <v>0</v>
      </c>
      <c r="AB35" s="22"/>
      <c r="AC35" s="46" t="str">
        <f t="shared" si="3"/>
        <v/>
      </c>
      <c r="AD35" s="52">
        <f t="shared" si="9"/>
        <v>0</v>
      </c>
      <c r="AE35" s="51" t="str">
        <f t="shared" si="4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11"/>
        <v>0</v>
      </c>
      <c r="G36" s="15" t="str">
        <f t="shared" si="7"/>
        <v>0</v>
      </c>
      <c r="H36" s="19">
        <f t="shared" si="10"/>
        <v>0</v>
      </c>
      <c r="I36" s="26" t="str">
        <f t="shared" si="6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1"/>
        <v/>
      </c>
      <c r="AA36" s="30">
        <f t="shared" si="2"/>
        <v>0</v>
      </c>
      <c r="AB36" s="19"/>
      <c r="AC36" s="46" t="str">
        <f t="shared" si="3"/>
        <v/>
      </c>
      <c r="AD36" s="52">
        <f t="shared" si="9"/>
        <v>0</v>
      </c>
      <c r="AE36" s="51" t="str">
        <f t="shared" si="4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11"/>
        <v>0</v>
      </c>
      <c r="G37" s="15" t="str">
        <f t="shared" si="7"/>
        <v>0</v>
      </c>
      <c r="H37" s="19">
        <f t="shared" si="10"/>
        <v>0</v>
      </c>
      <c r="I37" s="26" t="str">
        <f t="shared" si="6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1"/>
        <v/>
      </c>
      <c r="AA37" s="30">
        <f t="shared" si="2"/>
        <v>0</v>
      </c>
      <c r="AB37" s="22"/>
      <c r="AC37" s="46" t="str">
        <f t="shared" si="3"/>
        <v/>
      </c>
      <c r="AD37" s="52">
        <f t="shared" si="9"/>
        <v>0</v>
      </c>
      <c r="AE37" s="53" t="str">
        <f t="shared" si="4"/>
        <v/>
      </c>
    </row>
  </sheetData>
  <mergeCells count="8">
    <mergeCell ref="J1:AC1"/>
    <mergeCell ref="B2:E2"/>
    <mergeCell ref="B3:E3"/>
    <mergeCell ref="B5:E5"/>
    <mergeCell ref="A1:I1"/>
    <mergeCell ref="B4:H4"/>
    <mergeCell ref="P2:W2"/>
    <mergeCell ref="AC2:AE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7"/>
  <sheetViews>
    <sheetView topLeftCell="G1" zoomScale="90" zoomScaleNormal="90" workbookViewId="0">
      <selection activeCell="AA41" sqref="AA41"/>
    </sheetView>
  </sheetViews>
  <sheetFormatPr defaultColWidth="9.140625" defaultRowHeight="15"/>
  <cols>
    <col min="1" max="1" width="3.7109375" bestFit="1" customWidth="1"/>
    <col min="2" max="3" width="26.85546875" customWidth="1"/>
    <col min="7" max="7" width="12" bestFit="1" customWidth="1"/>
    <col min="8" max="8" width="11.140625" customWidth="1"/>
    <col min="9" max="9" width="15" customWidth="1"/>
    <col min="10" max="23" width="7.42578125" customWidth="1"/>
    <col min="24" max="25" width="7.42578125" hidden="1" customWidth="1"/>
    <col min="26" max="26" width="12.14062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70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0.48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7</v>
      </c>
      <c r="G3" s="5">
        <f>F2/F3</f>
        <v>6.8571428571428575E-2</v>
      </c>
      <c r="H3" s="6">
        <f>G3*3600</f>
        <v>246.85714285714286</v>
      </c>
      <c r="I3" s="4">
        <f>H3/86400</f>
        <v>2.8571428571428571E-3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1.5624999999999999E-3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0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32">
        <f t="shared" si="0"/>
        <v>15</v>
      </c>
      <c r="P4" s="32">
        <f t="shared" si="0"/>
        <v>0</v>
      </c>
      <c r="Q4" s="32">
        <f t="shared" si="0"/>
        <v>15</v>
      </c>
      <c r="R4" s="32">
        <f t="shared" si="0"/>
        <v>15</v>
      </c>
      <c r="S4" s="32">
        <f t="shared" si="0"/>
        <v>15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15</v>
      </c>
      <c r="X4" s="32">
        <f t="shared" si="0"/>
        <v>0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4.4196428571428572E-3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8.8392857142857145E-3</v>
      </c>
      <c r="J6" s="31" t="str">
        <f>VLOOKUP(J7,'PTV Forhindringer'!$A$1:$D$36,2,FALSE)</f>
        <v>Stilstand til hest</v>
      </c>
      <c r="K6" s="31" t="str">
        <f>VLOOKUP(K7,'PTV Forhindringer'!$A$1:$D$36,2,FALSE)</f>
        <v>Opsidning</v>
      </c>
      <c r="L6" s="31" t="str">
        <f>VLOOKUP(L7,'PTV Forhindringer'!$A$1:$D$36,2,FALSE)</f>
        <v>Ride ottetalsfigur med èn hånd</v>
      </c>
      <c r="M6" s="31" t="str">
        <f>VLOOKUP(M7,'PTV Forhindringer'!$A$1:$D$36,2,FALSE)</f>
        <v>Ride gennem labyrint</v>
      </c>
      <c r="N6" s="31" t="str">
        <f>VLOOKUP(N7,'PTV Forhindringer'!$A$1:$D$36,2,FALSE)</f>
        <v>Ride over bro</v>
      </c>
      <c r="O6" s="31" t="str">
        <f>VLOOKUP(O7,'PTV Forhindringer'!$A$1:$D$36,2,FALSE)</f>
        <v>Ride tilbagetrædning</v>
      </c>
      <c r="P6" s="31" t="str">
        <f>VLOOKUP(P7,'PTV Forhindringer'!$A$1:$D$36,2,FALSE)</f>
        <v>Ride gennem smal passage</v>
      </c>
      <c r="Q6" s="31" t="str">
        <f>VLOOKUP(Q7,'PTV Forhindringer'!$A$1:$D$36,2,FALSE)</f>
        <v>Føre gennem labyrint</v>
      </c>
      <c r="R6" s="31" t="str">
        <f>VLOOKUP(R7,'PTV Forhindringer'!$A$1:$D$36,2,FALSE)</f>
        <v>Føre over bro</v>
      </c>
      <c r="S6" s="31" t="str">
        <f>VLOOKUP(S7,'PTV Forhindringer'!$A$1:$D$36,2,FALSE)</f>
        <v>Låge</v>
      </c>
      <c r="T6" s="31" t="str">
        <f>VLOOKUP(T7,'PTV Forhindringer'!$A$1:$D$36,2,FALSE)</f>
        <v>Slalom</v>
      </c>
      <c r="U6" s="31" t="str">
        <f>VLOOKUP(U7,'PTV Forhindringer'!$A$1:$D$36,2,FALSE)</f>
        <v>Lavthængende Grene</v>
      </c>
      <c r="V6" s="31" t="str">
        <f>VLOOKUP(V7,'PTV Forhindringer'!$A$1:$D$36,2,FALSE)</f>
        <v>Hæk</v>
      </c>
      <c r="W6" s="31" t="str">
        <f>VLOOKUP(W7,'PTV Forhindringer'!$A$1:$D$36,2,FALSE)</f>
        <v>Føre gennem smal passage</v>
      </c>
      <c r="X6" s="31" t="e">
        <f>VLOOKUP(X7,'PTV Forhindringer'!$A$1:$D$36,2,FALSE)</f>
        <v>#N/A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19</v>
      </c>
      <c r="K7" s="39">
        <v>23</v>
      </c>
      <c r="L7" s="39">
        <v>3</v>
      </c>
      <c r="M7" s="39">
        <v>22</v>
      </c>
      <c r="N7" s="39">
        <v>26</v>
      </c>
      <c r="O7" s="39">
        <v>32</v>
      </c>
      <c r="P7" s="39">
        <v>9</v>
      </c>
      <c r="Q7" s="39">
        <v>21</v>
      </c>
      <c r="R7" s="39">
        <v>25</v>
      </c>
      <c r="S7" s="39">
        <v>31</v>
      </c>
      <c r="T7" s="39">
        <v>33</v>
      </c>
      <c r="U7" s="39">
        <v>1</v>
      </c>
      <c r="V7" s="39">
        <v>18</v>
      </c>
      <c r="W7" s="39">
        <v>8</v>
      </c>
      <c r="X7" s="39"/>
      <c r="Y7" s="40"/>
      <c r="Z7" s="37"/>
      <c r="AA7" s="37"/>
      <c r="AB7" s="37"/>
      <c r="AC7" s="45"/>
      <c r="AD7" s="49">
        <v>14</v>
      </c>
      <c r="AE7" s="51"/>
    </row>
    <row r="8" spans="1:31" ht="15" customHeight="1">
      <c r="A8" s="10">
        <v>10</v>
      </c>
      <c r="B8" s="18" t="s">
        <v>82</v>
      </c>
      <c r="C8" s="18" t="s">
        <v>83</v>
      </c>
      <c r="D8" s="11">
        <v>0.45840277777777777</v>
      </c>
      <c r="E8" s="11">
        <v>0.46243055555555551</v>
      </c>
      <c r="F8" s="3">
        <f t="shared" ref="F8:F37" si="1">E8-D8</f>
        <v>4.0277777777777413E-3</v>
      </c>
      <c r="G8" s="15" t="str">
        <f>IF(F8&lt;=$I$5,"0",F8-$I$5)</f>
        <v>0</v>
      </c>
      <c r="H8" s="19">
        <f>G8*86400</f>
        <v>0</v>
      </c>
      <c r="I8" s="26">
        <f>IF(B8&lt;&gt;0,ROUNDUP(IF(H8/4&gt;30,30,H8/4),0),"")</f>
        <v>0</v>
      </c>
      <c r="J8" s="29">
        <v>10</v>
      </c>
      <c r="K8" s="24">
        <v>10</v>
      </c>
      <c r="L8" s="24">
        <v>10</v>
      </c>
      <c r="M8" s="24">
        <v>8</v>
      </c>
      <c r="N8" s="24">
        <v>8</v>
      </c>
      <c r="O8" s="24">
        <v>10</v>
      </c>
      <c r="P8" s="24">
        <v>3</v>
      </c>
      <c r="Q8" s="24">
        <v>9</v>
      </c>
      <c r="R8" s="24">
        <v>9</v>
      </c>
      <c r="S8" s="24">
        <v>10</v>
      </c>
      <c r="T8" s="24">
        <v>10</v>
      </c>
      <c r="U8" s="24">
        <v>10</v>
      </c>
      <c r="V8" s="24">
        <v>10</v>
      </c>
      <c r="W8" s="24">
        <v>10</v>
      </c>
      <c r="X8" s="24"/>
      <c r="Y8" s="24"/>
      <c r="Z8" s="30">
        <f t="shared" ref="Z8:Z37" si="2">IF(B8&lt;&gt;0,(SUM(J8:Y8)),"")</f>
        <v>127</v>
      </c>
      <c r="AA8" s="30">
        <f t="shared" ref="AA8:AA37" si="3">IF(B8&lt;&gt;0,I8*-1,0)</f>
        <v>0</v>
      </c>
      <c r="AB8" s="19"/>
      <c r="AC8" s="46">
        <f t="shared" ref="AC8:AC37" si="4">IF(B8&lt;&gt;0,(IF(Z8+AA8&lt;0,0,Z8+AA8)*OR(IF(AB8=1,0,Z8+AA8))),"")</f>
        <v>127</v>
      </c>
      <c r="AD8" s="52">
        <f>IF(B8&lt;&gt;0,AC8/AD$7,0)</f>
        <v>9.0714285714285712</v>
      </c>
      <c r="AE8" s="51">
        <f t="shared" ref="AE8:AE37" si="5">IF(B8&lt;&gt;0,RANK(AD8,AD$8:AD$37),"")</f>
        <v>1</v>
      </c>
    </row>
    <row r="9" spans="1:31" ht="15" customHeight="1">
      <c r="A9" s="10">
        <v>11</v>
      </c>
      <c r="B9" s="18" t="s">
        <v>126</v>
      </c>
      <c r="C9" s="18" t="s">
        <v>81</v>
      </c>
      <c r="D9" s="11"/>
      <c r="E9" s="11"/>
      <c r="F9" s="3">
        <f t="shared" si="1"/>
        <v>0</v>
      </c>
      <c r="G9" s="15" t="str">
        <f>IF(F9&lt;=$I$5,"0",F9-$I$5)</f>
        <v>0</v>
      </c>
      <c r="H9" s="19">
        <f>G9*86400</f>
        <v>0</v>
      </c>
      <c r="I9" s="26">
        <f>IF(B9&lt;&gt;0,ROUNDUP(IF(H9/4&gt;30,30,H9/4),0),"")</f>
        <v>0</v>
      </c>
      <c r="J9" s="25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42">
        <v>0</v>
      </c>
      <c r="V9" s="21">
        <v>0</v>
      </c>
      <c r="W9" s="21">
        <v>0</v>
      </c>
      <c r="X9" s="21"/>
      <c r="Y9" s="21"/>
      <c r="Z9" s="30">
        <f t="shared" si="2"/>
        <v>0</v>
      </c>
      <c r="AA9" s="30">
        <f t="shared" si="3"/>
        <v>0</v>
      </c>
      <c r="AB9" s="22"/>
      <c r="AC9" s="46">
        <f t="shared" si="4"/>
        <v>0</v>
      </c>
      <c r="AD9" s="52">
        <f t="shared" ref="AD9:AD37" si="6">IF(B9&lt;&gt;0,AC9/AD$7,0)</f>
        <v>0</v>
      </c>
      <c r="AE9" s="51">
        <f t="shared" si="5"/>
        <v>4</v>
      </c>
    </row>
    <row r="10" spans="1:31" ht="15" customHeight="1">
      <c r="A10" s="10">
        <v>12</v>
      </c>
      <c r="B10" s="18" t="s">
        <v>84</v>
      </c>
      <c r="C10" s="18" t="s">
        <v>85</v>
      </c>
      <c r="D10" s="11">
        <v>0.46532407407407406</v>
      </c>
      <c r="E10" s="11">
        <v>0.46902777777777777</v>
      </c>
      <c r="F10" s="3">
        <f t="shared" si="1"/>
        <v>3.703703703703709E-3</v>
      </c>
      <c r="G10" s="15" t="str">
        <f t="shared" ref="G10:G37" si="7">IF(F10&lt;=$I$5,"0",F10-$I$5)</f>
        <v>0</v>
      </c>
      <c r="H10" s="19">
        <f t="shared" ref="H10:H19" si="8">G10*86400</f>
        <v>0</v>
      </c>
      <c r="I10" s="26">
        <f t="shared" ref="I10:I37" si="9">IF(B10&lt;&gt;0,ROUNDUP(IF(H10/4&gt;30,30,H10/4),0),"")</f>
        <v>0</v>
      </c>
      <c r="J10" s="29">
        <v>10</v>
      </c>
      <c r="K10" s="24">
        <v>10</v>
      </c>
      <c r="L10" s="24">
        <v>7</v>
      </c>
      <c r="M10" s="24">
        <v>9</v>
      </c>
      <c r="N10" s="24">
        <v>7</v>
      </c>
      <c r="O10" s="24">
        <v>10</v>
      </c>
      <c r="P10" s="24">
        <v>10</v>
      </c>
      <c r="Q10" s="24">
        <v>8</v>
      </c>
      <c r="R10" s="24">
        <v>9</v>
      </c>
      <c r="S10" s="24">
        <v>6</v>
      </c>
      <c r="T10" s="24">
        <v>7</v>
      </c>
      <c r="U10" s="24">
        <v>4</v>
      </c>
      <c r="V10" s="24">
        <v>10</v>
      </c>
      <c r="W10" s="24">
        <v>10</v>
      </c>
      <c r="X10" s="24"/>
      <c r="Y10" s="24"/>
      <c r="Z10" s="30">
        <f t="shared" si="2"/>
        <v>117</v>
      </c>
      <c r="AA10" s="30">
        <f t="shared" si="3"/>
        <v>0</v>
      </c>
      <c r="AB10" s="19"/>
      <c r="AC10" s="46">
        <f t="shared" si="4"/>
        <v>117</v>
      </c>
      <c r="AD10" s="52">
        <f t="shared" si="6"/>
        <v>8.3571428571428577</v>
      </c>
      <c r="AE10" s="51">
        <f t="shared" si="5"/>
        <v>2</v>
      </c>
    </row>
    <row r="11" spans="1:31" ht="15" customHeight="1">
      <c r="A11" s="10">
        <v>13</v>
      </c>
      <c r="B11" s="18" t="s">
        <v>86</v>
      </c>
      <c r="C11" s="18" t="s">
        <v>87</v>
      </c>
      <c r="D11" s="11">
        <v>0.46879629629629632</v>
      </c>
      <c r="E11" s="11">
        <v>0.47229166666666672</v>
      </c>
      <c r="F11" s="3">
        <f t="shared" si="1"/>
        <v>3.4953703703703987E-3</v>
      </c>
      <c r="G11" s="15" t="str">
        <f t="shared" si="7"/>
        <v>0</v>
      </c>
      <c r="H11" s="19">
        <f t="shared" si="8"/>
        <v>0</v>
      </c>
      <c r="I11" s="26">
        <f t="shared" si="9"/>
        <v>0</v>
      </c>
      <c r="J11" s="25">
        <v>10</v>
      </c>
      <c r="K11" s="21">
        <v>10</v>
      </c>
      <c r="L11" s="21">
        <v>10</v>
      </c>
      <c r="M11" s="21">
        <v>9</v>
      </c>
      <c r="N11" s="21">
        <v>0</v>
      </c>
      <c r="O11" s="21">
        <v>9</v>
      </c>
      <c r="P11" s="21">
        <v>10</v>
      </c>
      <c r="Q11" s="21">
        <v>9</v>
      </c>
      <c r="R11" s="21">
        <v>10</v>
      </c>
      <c r="S11" s="21">
        <v>6</v>
      </c>
      <c r="T11" s="21">
        <v>10</v>
      </c>
      <c r="U11" s="42">
        <v>7</v>
      </c>
      <c r="V11" s="21">
        <v>0</v>
      </c>
      <c r="W11" s="21">
        <v>10</v>
      </c>
      <c r="X11" s="21"/>
      <c r="Y11" s="21"/>
      <c r="Z11" s="30">
        <f t="shared" si="2"/>
        <v>110</v>
      </c>
      <c r="AA11" s="30">
        <f t="shared" si="3"/>
        <v>0</v>
      </c>
      <c r="AB11" s="22"/>
      <c r="AC11" s="46">
        <f t="shared" si="4"/>
        <v>110</v>
      </c>
      <c r="AD11" s="52">
        <f t="shared" si="6"/>
        <v>7.8571428571428568</v>
      </c>
      <c r="AE11" s="51">
        <f t="shared" si="5"/>
        <v>3</v>
      </c>
    </row>
    <row r="12" spans="1:31" ht="15" hidden="1" customHeight="1">
      <c r="A12" s="10">
        <v>0</v>
      </c>
      <c r="B12" s="18">
        <v>0</v>
      </c>
      <c r="C12" s="18">
        <v>0</v>
      </c>
      <c r="D12" s="11"/>
      <c r="E12" s="11"/>
      <c r="F12" s="3">
        <f t="shared" si="1"/>
        <v>0</v>
      </c>
      <c r="G12" s="15" t="str">
        <f t="shared" si="7"/>
        <v>0</v>
      </c>
      <c r="H12" s="19">
        <f t="shared" si="8"/>
        <v>0</v>
      </c>
      <c r="I12" s="26" t="str">
        <f t="shared" si="9"/>
        <v/>
      </c>
      <c r="J12" s="29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0" t="str">
        <f t="shared" si="2"/>
        <v/>
      </c>
      <c r="AA12" s="30">
        <f t="shared" si="3"/>
        <v>0</v>
      </c>
      <c r="AB12" s="19"/>
      <c r="AC12" s="46" t="str">
        <f t="shared" si="4"/>
        <v/>
      </c>
      <c r="AD12" s="52">
        <f t="shared" si="6"/>
        <v>0</v>
      </c>
      <c r="AE12" s="51" t="str">
        <f t="shared" si="5"/>
        <v/>
      </c>
    </row>
    <row r="13" spans="1:31" ht="15" hidden="1" customHeight="1">
      <c r="A13" s="10">
        <v>0</v>
      </c>
      <c r="B13" s="18">
        <v>0</v>
      </c>
      <c r="C13" s="18">
        <v>0</v>
      </c>
      <c r="D13" s="11"/>
      <c r="E13" s="11"/>
      <c r="F13" s="3">
        <f t="shared" si="1"/>
        <v>0</v>
      </c>
      <c r="G13" s="15" t="str">
        <f t="shared" si="7"/>
        <v>0</v>
      </c>
      <c r="H13" s="19">
        <f t="shared" si="8"/>
        <v>0</v>
      </c>
      <c r="I13" s="26" t="str">
        <f t="shared" si="9"/>
        <v/>
      </c>
      <c r="J13" s="2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2"/>
      <c r="V13" s="21"/>
      <c r="W13" s="21"/>
      <c r="X13" s="21"/>
      <c r="Y13" s="21"/>
      <c r="Z13" s="30" t="str">
        <f t="shared" si="2"/>
        <v/>
      </c>
      <c r="AA13" s="30">
        <f t="shared" si="3"/>
        <v>0</v>
      </c>
      <c r="AB13" s="22"/>
      <c r="AC13" s="46" t="str">
        <f t="shared" si="4"/>
        <v/>
      </c>
      <c r="AD13" s="52">
        <f t="shared" si="6"/>
        <v>0</v>
      </c>
      <c r="AE13" s="51" t="str">
        <f t="shared" si="5"/>
        <v/>
      </c>
    </row>
    <row r="14" spans="1:31" ht="15" hidden="1" customHeight="1">
      <c r="A14" s="10">
        <v>0</v>
      </c>
      <c r="B14" s="18">
        <v>0</v>
      </c>
      <c r="C14" s="18">
        <v>0</v>
      </c>
      <c r="D14" s="11"/>
      <c r="E14" s="11"/>
      <c r="F14" s="3">
        <f t="shared" si="1"/>
        <v>0</v>
      </c>
      <c r="G14" s="15" t="str">
        <f t="shared" si="7"/>
        <v>0</v>
      </c>
      <c r="H14" s="19">
        <f t="shared" si="8"/>
        <v>0</v>
      </c>
      <c r="I14" s="26" t="str">
        <f t="shared" si="9"/>
        <v/>
      </c>
      <c r="J14" s="29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30" t="str">
        <f t="shared" si="2"/>
        <v/>
      </c>
      <c r="AA14" s="30">
        <f t="shared" si="3"/>
        <v>0</v>
      </c>
      <c r="AB14" s="19"/>
      <c r="AC14" s="46" t="str">
        <f t="shared" si="4"/>
        <v/>
      </c>
      <c r="AD14" s="52">
        <f t="shared" si="6"/>
        <v>0</v>
      </c>
      <c r="AE14" s="51" t="str">
        <f t="shared" si="5"/>
        <v/>
      </c>
    </row>
    <row r="15" spans="1:31" ht="15" hidden="1" customHeight="1">
      <c r="A15" s="10">
        <v>0</v>
      </c>
      <c r="B15" s="18">
        <v>0</v>
      </c>
      <c r="C15" s="18">
        <v>0</v>
      </c>
      <c r="D15" s="11"/>
      <c r="E15" s="11"/>
      <c r="F15" s="3">
        <f t="shared" si="1"/>
        <v>0</v>
      </c>
      <c r="G15" s="15" t="str">
        <f t="shared" si="7"/>
        <v>0</v>
      </c>
      <c r="H15" s="19">
        <f t="shared" si="8"/>
        <v>0</v>
      </c>
      <c r="I15" s="26" t="str">
        <f t="shared" si="9"/>
        <v/>
      </c>
      <c r="J15" s="2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2"/>
      <c r="V15" s="21"/>
      <c r="W15" s="21"/>
      <c r="X15" s="21"/>
      <c r="Y15" s="21"/>
      <c r="Z15" s="30" t="str">
        <f t="shared" si="2"/>
        <v/>
      </c>
      <c r="AA15" s="30">
        <f t="shared" si="3"/>
        <v>0</v>
      </c>
      <c r="AB15" s="22"/>
      <c r="AC15" s="46" t="str">
        <f t="shared" si="4"/>
        <v/>
      </c>
      <c r="AD15" s="52">
        <f t="shared" si="6"/>
        <v>0</v>
      </c>
      <c r="AE15" s="51" t="str">
        <f t="shared" si="5"/>
        <v/>
      </c>
    </row>
    <row r="16" spans="1:31" ht="15" hidden="1" customHeight="1">
      <c r="A16" s="10">
        <v>0</v>
      </c>
      <c r="B16" s="18">
        <v>0</v>
      </c>
      <c r="C16" s="18">
        <v>0</v>
      </c>
      <c r="D16" s="11"/>
      <c r="E16" s="11"/>
      <c r="F16" s="3">
        <f t="shared" si="1"/>
        <v>0</v>
      </c>
      <c r="G16" s="15" t="str">
        <f t="shared" si="7"/>
        <v>0</v>
      </c>
      <c r="H16" s="19">
        <f t="shared" si="8"/>
        <v>0</v>
      </c>
      <c r="I16" s="26" t="str">
        <f t="shared" si="9"/>
        <v/>
      </c>
      <c r="J16" s="2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0" t="str">
        <f t="shared" si="2"/>
        <v/>
      </c>
      <c r="AA16" s="30">
        <f t="shared" si="3"/>
        <v>0</v>
      </c>
      <c r="AB16" s="19"/>
      <c r="AC16" s="46" t="str">
        <f t="shared" si="4"/>
        <v/>
      </c>
      <c r="AD16" s="52">
        <f t="shared" si="6"/>
        <v>0</v>
      </c>
      <c r="AE16" s="51" t="str">
        <f t="shared" si="5"/>
        <v/>
      </c>
    </row>
    <row r="17" spans="1:31" ht="15" hidden="1" customHeight="1">
      <c r="A17" s="10">
        <v>0</v>
      </c>
      <c r="B17" s="18">
        <v>0</v>
      </c>
      <c r="C17" s="18">
        <v>0</v>
      </c>
      <c r="D17" s="11"/>
      <c r="E17" s="11"/>
      <c r="F17" s="3">
        <f t="shared" si="1"/>
        <v>0</v>
      </c>
      <c r="G17" s="15" t="str">
        <f t="shared" si="7"/>
        <v>0</v>
      </c>
      <c r="H17" s="19">
        <f t="shared" si="8"/>
        <v>0</v>
      </c>
      <c r="I17" s="26" t="str">
        <f t="shared" si="9"/>
        <v/>
      </c>
      <c r="J17" s="2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2"/>
      <c r="V17" s="21"/>
      <c r="W17" s="21"/>
      <c r="X17" s="21"/>
      <c r="Y17" s="21"/>
      <c r="Z17" s="30" t="str">
        <f t="shared" si="2"/>
        <v/>
      </c>
      <c r="AA17" s="30">
        <f t="shared" si="3"/>
        <v>0</v>
      </c>
      <c r="AB17" s="22"/>
      <c r="AC17" s="46" t="str">
        <f t="shared" si="4"/>
        <v/>
      </c>
      <c r="AD17" s="52">
        <f t="shared" si="6"/>
        <v>0</v>
      </c>
      <c r="AE17" s="51" t="str">
        <f t="shared" si="5"/>
        <v/>
      </c>
    </row>
    <row r="18" spans="1:31" ht="15" hidden="1" customHeight="1">
      <c r="A18" s="10">
        <v>0</v>
      </c>
      <c r="B18" s="18">
        <v>0</v>
      </c>
      <c r="C18" s="18">
        <v>0</v>
      </c>
      <c r="D18" s="11"/>
      <c r="E18" s="11"/>
      <c r="F18" s="3">
        <f t="shared" si="1"/>
        <v>0</v>
      </c>
      <c r="G18" s="15" t="str">
        <f t="shared" si="7"/>
        <v>0</v>
      </c>
      <c r="H18" s="19">
        <f t="shared" si="8"/>
        <v>0</v>
      </c>
      <c r="I18" s="26" t="str">
        <f t="shared" si="9"/>
        <v/>
      </c>
      <c r="J18" s="2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30" t="str">
        <f t="shared" si="2"/>
        <v/>
      </c>
      <c r="AA18" s="30">
        <f t="shared" si="3"/>
        <v>0</v>
      </c>
      <c r="AB18" s="19"/>
      <c r="AC18" s="46" t="str">
        <f t="shared" si="4"/>
        <v/>
      </c>
      <c r="AD18" s="52">
        <f t="shared" si="6"/>
        <v>0</v>
      </c>
      <c r="AE18" s="51" t="str">
        <f t="shared" si="5"/>
        <v/>
      </c>
    </row>
    <row r="19" spans="1:31" ht="15" hidden="1" customHeight="1">
      <c r="A19" s="10">
        <v>0</v>
      </c>
      <c r="B19" s="18">
        <v>0</v>
      </c>
      <c r="C19" s="18">
        <v>0</v>
      </c>
      <c r="D19" s="11"/>
      <c r="E19" s="11"/>
      <c r="F19" s="3">
        <f t="shared" si="1"/>
        <v>0</v>
      </c>
      <c r="G19" s="15" t="str">
        <f t="shared" si="7"/>
        <v>0</v>
      </c>
      <c r="H19" s="19">
        <f t="shared" si="8"/>
        <v>0</v>
      </c>
      <c r="I19" s="26" t="str">
        <f t="shared" si="9"/>
        <v/>
      </c>
      <c r="J19" s="2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2"/>
      <c r="V19" s="21"/>
      <c r="W19" s="21"/>
      <c r="X19" s="21"/>
      <c r="Y19" s="21"/>
      <c r="Z19" s="30" t="str">
        <f t="shared" si="2"/>
        <v/>
      </c>
      <c r="AA19" s="30">
        <f t="shared" si="3"/>
        <v>0</v>
      </c>
      <c r="AB19" s="22"/>
      <c r="AC19" s="46" t="str">
        <f t="shared" si="4"/>
        <v/>
      </c>
      <c r="AD19" s="52">
        <f t="shared" si="6"/>
        <v>0</v>
      </c>
      <c r="AE19" s="51" t="str">
        <f t="shared" si="5"/>
        <v/>
      </c>
    </row>
    <row r="20" spans="1:31" ht="15" hidden="1" customHeight="1">
      <c r="A20" s="10">
        <v>0</v>
      </c>
      <c r="B20" s="18">
        <v>0</v>
      </c>
      <c r="C20" s="18">
        <v>0</v>
      </c>
      <c r="D20" s="11"/>
      <c r="E20" s="11"/>
      <c r="F20" s="3">
        <f t="shared" si="1"/>
        <v>0</v>
      </c>
      <c r="G20" s="15" t="str">
        <f t="shared" si="7"/>
        <v>0</v>
      </c>
      <c r="H20" s="19">
        <f>G20*86399</f>
        <v>0</v>
      </c>
      <c r="I20" s="26" t="str">
        <f t="shared" si="9"/>
        <v/>
      </c>
      <c r="J20" s="2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30" t="str">
        <f t="shared" si="2"/>
        <v/>
      </c>
      <c r="AA20" s="30">
        <f t="shared" si="3"/>
        <v>0</v>
      </c>
      <c r="AB20" s="19"/>
      <c r="AC20" s="46" t="str">
        <f t="shared" si="4"/>
        <v/>
      </c>
      <c r="AD20" s="52">
        <f t="shared" si="6"/>
        <v>0</v>
      </c>
      <c r="AE20" s="51" t="str">
        <f t="shared" si="5"/>
        <v/>
      </c>
    </row>
    <row r="21" spans="1:31" ht="15" hidden="1" customHeight="1">
      <c r="A21" s="10">
        <v>0</v>
      </c>
      <c r="B21" s="18">
        <v>0</v>
      </c>
      <c r="C21" s="18">
        <v>0</v>
      </c>
      <c r="D21" s="11"/>
      <c r="E21" s="11"/>
      <c r="F21" s="3">
        <f t="shared" si="1"/>
        <v>0</v>
      </c>
      <c r="G21" s="15" t="str">
        <f t="shared" si="7"/>
        <v>0</v>
      </c>
      <c r="H21" s="19">
        <f t="shared" ref="H21:H37" si="10">G21*86399</f>
        <v>0</v>
      </c>
      <c r="I21" s="26" t="str">
        <f t="shared" si="9"/>
        <v/>
      </c>
      <c r="J21" s="2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2"/>
      <c r="V21" s="21"/>
      <c r="W21" s="21"/>
      <c r="X21" s="21"/>
      <c r="Y21" s="21"/>
      <c r="Z21" s="30" t="str">
        <f t="shared" si="2"/>
        <v/>
      </c>
      <c r="AA21" s="30">
        <f t="shared" si="3"/>
        <v>0</v>
      </c>
      <c r="AB21" s="22"/>
      <c r="AC21" s="46" t="str">
        <f t="shared" si="4"/>
        <v/>
      </c>
      <c r="AD21" s="52">
        <f t="shared" si="6"/>
        <v>0</v>
      </c>
      <c r="AE21" s="51" t="str">
        <f t="shared" si="5"/>
        <v/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1"/>
        <v>0</v>
      </c>
      <c r="G22" s="15" t="str">
        <f t="shared" si="7"/>
        <v>0</v>
      </c>
      <c r="H22" s="19">
        <f t="shared" si="10"/>
        <v>0</v>
      </c>
      <c r="I22" s="26" t="str">
        <f t="shared" si="9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2"/>
        <v/>
      </c>
      <c r="AA22" s="30">
        <f t="shared" si="3"/>
        <v>0</v>
      </c>
      <c r="AB22" s="19"/>
      <c r="AC22" s="46" t="str">
        <f t="shared" si="4"/>
        <v/>
      </c>
      <c r="AD22" s="52">
        <f t="shared" si="6"/>
        <v>0</v>
      </c>
      <c r="AE22" s="51" t="str">
        <f t="shared" si="5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1"/>
        <v>0</v>
      </c>
      <c r="G23" s="15" t="str">
        <f t="shared" si="7"/>
        <v>0</v>
      </c>
      <c r="H23" s="19">
        <f t="shared" si="10"/>
        <v>0</v>
      </c>
      <c r="I23" s="26" t="str">
        <f t="shared" si="9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2"/>
        <v/>
      </c>
      <c r="AA23" s="30">
        <f t="shared" si="3"/>
        <v>0</v>
      </c>
      <c r="AB23" s="22"/>
      <c r="AC23" s="46" t="str">
        <f t="shared" si="4"/>
        <v/>
      </c>
      <c r="AD23" s="52">
        <f t="shared" si="6"/>
        <v>0</v>
      </c>
      <c r="AE23" s="51" t="str">
        <f t="shared" si="5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1"/>
        <v>0</v>
      </c>
      <c r="G24" s="15" t="str">
        <f t="shared" si="7"/>
        <v>0</v>
      </c>
      <c r="H24" s="19">
        <f t="shared" si="10"/>
        <v>0</v>
      </c>
      <c r="I24" s="26" t="str">
        <f t="shared" si="9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2"/>
        <v/>
      </c>
      <c r="AA24" s="30">
        <f t="shared" si="3"/>
        <v>0</v>
      </c>
      <c r="AB24" s="19"/>
      <c r="AC24" s="46" t="str">
        <f t="shared" si="4"/>
        <v/>
      </c>
      <c r="AD24" s="52">
        <f t="shared" si="6"/>
        <v>0</v>
      </c>
      <c r="AE24" s="51" t="str">
        <f t="shared" si="5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1"/>
        <v>0</v>
      </c>
      <c r="G25" s="15" t="str">
        <f t="shared" si="7"/>
        <v>0</v>
      </c>
      <c r="H25" s="19">
        <f t="shared" si="10"/>
        <v>0</v>
      </c>
      <c r="I25" s="26" t="str">
        <f t="shared" si="9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2"/>
        <v/>
      </c>
      <c r="AA25" s="30">
        <f t="shared" si="3"/>
        <v>0</v>
      </c>
      <c r="AB25" s="22"/>
      <c r="AC25" s="46" t="str">
        <f t="shared" si="4"/>
        <v/>
      </c>
      <c r="AD25" s="52">
        <f t="shared" si="6"/>
        <v>0</v>
      </c>
      <c r="AE25" s="51" t="str">
        <f t="shared" si="5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1"/>
        <v>0</v>
      </c>
      <c r="G26" s="15" t="str">
        <f t="shared" si="7"/>
        <v>0</v>
      </c>
      <c r="H26" s="19">
        <f t="shared" si="10"/>
        <v>0</v>
      </c>
      <c r="I26" s="26" t="str">
        <f t="shared" si="9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2"/>
        <v/>
      </c>
      <c r="AA26" s="30">
        <f t="shared" si="3"/>
        <v>0</v>
      </c>
      <c r="AB26" s="19"/>
      <c r="AC26" s="46" t="str">
        <f t="shared" si="4"/>
        <v/>
      </c>
      <c r="AD26" s="52">
        <f t="shared" si="6"/>
        <v>0</v>
      </c>
      <c r="AE26" s="51" t="str">
        <f t="shared" si="5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si="1"/>
        <v>0</v>
      </c>
      <c r="G27" s="15" t="str">
        <f t="shared" si="7"/>
        <v>0</v>
      </c>
      <c r="H27" s="19">
        <f t="shared" si="10"/>
        <v>0</v>
      </c>
      <c r="I27" s="26" t="str">
        <f t="shared" si="9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2"/>
        <v/>
      </c>
      <c r="AA27" s="30">
        <f t="shared" si="3"/>
        <v>0</v>
      </c>
      <c r="AB27" s="22"/>
      <c r="AC27" s="46" t="str">
        <f t="shared" si="4"/>
        <v/>
      </c>
      <c r="AD27" s="52">
        <f t="shared" si="6"/>
        <v>0</v>
      </c>
      <c r="AE27" s="51" t="str">
        <f t="shared" si="5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1"/>
        <v>0</v>
      </c>
      <c r="G28" s="15" t="str">
        <f t="shared" si="7"/>
        <v>0</v>
      </c>
      <c r="H28" s="19">
        <f t="shared" si="10"/>
        <v>0</v>
      </c>
      <c r="I28" s="26" t="str">
        <f t="shared" si="9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2"/>
        <v/>
      </c>
      <c r="AA28" s="30">
        <f t="shared" si="3"/>
        <v>0</v>
      </c>
      <c r="AB28" s="19"/>
      <c r="AC28" s="46" t="str">
        <f t="shared" si="4"/>
        <v/>
      </c>
      <c r="AD28" s="52">
        <f t="shared" si="6"/>
        <v>0</v>
      </c>
      <c r="AE28" s="51" t="str">
        <f t="shared" si="5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1"/>
        <v>0</v>
      </c>
      <c r="G29" s="15" t="str">
        <f t="shared" si="7"/>
        <v>0</v>
      </c>
      <c r="H29" s="19">
        <f t="shared" si="10"/>
        <v>0</v>
      </c>
      <c r="I29" s="26" t="str">
        <f t="shared" si="9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2"/>
        <v/>
      </c>
      <c r="AA29" s="30">
        <f t="shared" si="3"/>
        <v>0</v>
      </c>
      <c r="AB29" s="22"/>
      <c r="AC29" s="46" t="str">
        <f t="shared" si="4"/>
        <v/>
      </c>
      <c r="AD29" s="52">
        <f t="shared" si="6"/>
        <v>0</v>
      </c>
      <c r="AE29" s="51" t="str">
        <f t="shared" si="5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1"/>
        <v>0</v>
      </c>
      <c r="G30" s="15" t="str">
        <f t="shared" si="7"/>
        <v>0</v>
      </c>
      <c r="H30" s="19">
        <f t="shared" si="10"/>
        <v>0</v>
      </c>
      <c r="I30" s="26" t="str">
        <f t="shared" si="9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2"/>
        <v/>
      </c>
      <c r="AA30" s="30">
        <f t="shared" si="3"/>
        <v>0</v>
      </c>
      <c r="AB30" s="19"/>
      <c r="AC30" s="46" t="str">
        <f t="shared" si="4"/>
        <v/>
      </c>
      <c r="AD30" s="52">
        <f t="shared" si="6"/>
        <v>0</v>
      </c>
      <c r="AE30" s="51" t="str">
        <f t="shared" si="5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1"/>
        <v>0</v>
      </c>
      <c r="G31" s="15" t="str">
        <f t="shared" si="7"/>
        <v>0</v>
      </c>
      <c r="H31" s="19">
        <f t="shared" si="10"/>
        <v>0</v>
      </c>
      <c r="I31" s="26" t="str">
        <f t="shared" si="9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2"/>
        <v/>
      </c>
      <c r="AA31" s="30">
        <f t="shared" si="3"/>
        <v>0</v>
      </c>
      <c r="AB31" s="22"/>
      <c r="AC31" s="46" t="str">
        <f t="shared" si="4"/>
        <v/>
      </c>
      <c r="AD31" s="52">
        <f t="shared" si="6"/>
        <v>0</v>
      </c>
      <c r="AE31" s="51" t="str">
        <f t="shared" si="5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1"/>
        <v>0</v>
      </c>
      <c r="G32" s="15" t="str">
        <f t="shared" si="7"/>
        <v>0</v>
      </c>
      <c r="H32" s="19">
        <f t="shared" si="10"/>
        <v>0</v>
      </c>
      <c r="I32" s="26" t="str">
        <f t="shared" si="9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2"/>
        <v/>
      </c>
      <c r="AA32" s="30">
        <f t="shared" si="3"/>
        <v>0</v>
      </c>
      <c r="AB32" s="19"/>
      <c r="AC32" s="46" t="str">
        <f t="shared" si="4"/>
        <v/>
      </c>
      <c r="AD32" s="52">
        <f t="shared" si="6"/>
        <v>0</v>
      </c>
      <c r="AE32" s="51" t="str">
        <f t="shared" si="5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1"/>
        <v>0</v>
      </c>
      <c r="G33" s="15" t="str">
        <f t="shared" si="7"/>
        <v>0</v>
      </c>
      <c r="H33" s="19">
        <f t="shared" si="10"/>
        <v>0</v>
      </c>
      <c r="I33" s="26" t="str">
        <f t="shared" si="9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2"/>
        <v/>
      </c>
      <c r="AA33" s="30">
        <f t="shared" si="3"/>
        <v>0</v>
      </c>
      <c r="AB33" s="22"/>
      <c r="AC33" s="46" t="str">
        <f t="shared" si="4"/>
        <v/>
      </c>
      <c r="AD33" s="52">
        <f t="shared" si="6"/>
        <v>0</v>
      </c>
      <c r="AE33" s="51" t="str">
        <f t="shared" si="5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1"/>
        <v>0</v>
      </c>
      <c r="G34" s="15" t="str">
        <f t="shared" si="7"/>
        <v>0</v>
      </c>
      <c r="H34" s="19">
        <f t="shared" si="10"/>
        <v>0</v>
      </c>
      <c r="I34" s="26" t="str">
        <f t="shared" si="9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2"/>
        <v/>
      </c>
      <c r="AA34" s="30">
        <f t="shared" si="3"/>
        <v>0</v>
      </c>
      <c r="AB34" s="19"/>
      <c r="AC34" s="46" t="str">
        <f t="shared" si="4"/>
        <v/>
      </c>
      <c r="AD34" s="52">
        <f t="shared" si="6"/>
        <v>0</v>
      </c>
      <c r="AE34" s="51" t="str">
        <f t="shared" si="5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1"/>
        <v>0</v>
      </c>
      <c r="G35" s="15" t="str">
        <f t="shared" si="7"/>
        <v>0</v>
      </c>
      <c r="H35" s="19">
        <f t="shared" si="10"/>
        <v>0</v>
      </c>
      <c r="I35" s="26" t="str">
        <f t="shared" si="9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2"/>
        <v/>
      </c>
      <c r="AA35" s="30">
        <f t="shared" si="3"/>
        <v>0</v>
      </c>
      <c r="AB35" s="22"/>
      <c r="AC35" s="46" t="str">
        <f t="shared" si="4"/>
        <v/>
      </c>
      <c r="AD35" s="52">
        <f t="shared" si="6"/>
        <v>0</v>
      </c>
      <c r="AE35" s="51" t="str">
        <f t="shared" si="5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1"/>
        <v>0</v>
      </c>
      <c r="G36" s="15" t="str">
        <f t="shared" si="7"/>
        <v>0</v>
      </c>
      <c r="H36" s="19">
        <f t="shared" si="10"/>
        <v>0</v>
      </c>
      <c r="I36" s="26" t="str">
        <f t="shared" si="9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2"/>
        <v/>
      </c>
      <c r="AA36" s="30">
        <f t="shared" si="3"/>
        <v>0</v>
      </c>
      <c r="AB36" s="19"/>
      <c r="AC36" s="46" t="str">
        <f t="shared" si="4"/>
        <v/>
      </c>
      <c r="AD36" s="52">
        <f t="shared" si="6"/>
        <v>0</v>
      </c>
      <c r="AE36" s="51" t="str">
        <f t="shared" si="5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1"/>
        <v>0</v>
      </c>
      <c r="G37" s="15" t="str">
        <f t="shared" si="7"/>
        <v>0</v>
      </c>
      <c r="H37" s="19">
        <f t="shared" si="10"/>
        <v>0</v>
      </c>
      <c r="I37" s="26" t="str">
        <f t="shared" si="9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2"/>
        <v/>
      </c>
      <c r="AA37" s="30">
        <f t="shared" si="3"/>
        <v>0</v>
      </c>
      <c r="AB37" s="22"/>
      <c r="AC37" s="46" t="str">
        <f t="shared" si="4"/>
        <v/>
      </c>
      <c r="AD37" s="52">
        <f t="shared" si="6"/>
        <v>0</v>
      </c>
      <c r="AE37" s="53" t="str">
        <f t="shared" si="5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AE37"/>
  <sheetViews>
    <sheetView zoomScale="70" zoomScaleNormal="70" workbookViewId="0">
      <selection activeCell="C20" sqref="C20"/>
    </sheetView>
  </sheetViews>
  <sheetFormatPr defaultColWidth="9.140625" defaultRowHeight="15"/>
  <cols>
    <col min="1" max="1" width="3.7109375" bestFit="1" customWidth="1"/>
    <col min="2" max="3" width="26.85546875" customWidth="1"/>
    <col min="4" max="5" width="9.5703125" bestFit="1" customWidth="1"/>
    <col min="6" max="6" width="10" bestFit="1" customWidth="1"/>
    <col min="7" max="7" width="12" bestFit="1" customWidth="1"/>
    <col min="8" max="8" width="11.140625" customWidth="1"/>
    <col min="9" max="9" width="15" customWidth="1"/>
    <col min="10" max="21" width="7.42578125" customWidth="1"/>
    <col min="22" max="25" width="7.42578125" hidden="1" customWidth="1"/>
    <col min="26" max="26" width="12.14062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71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0.5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6</v>
      </c>
      <c r="G3" s="5">
        <f>F2/F3</f>
        <v>8.3333333333333329E-2</v>
      </c>
      <c r="H3" s="6">
        <f>G3*3600</f>
        <v>300</v>
      </c>
      <c r="I3" s="4">
        <f>H3/86400</f>
        <v>3.472222222222222E-3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1.2152777777777778E-3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0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32">
        <f t="shared" si="0"/>
        <v>0</v>
      </c>
      <c r="P4" s="32">
        <f t="shared" si="0"/>
        <v>15</v>
      </c>
      <c r="Q4" s="32">
        <f t="shared" si="0"/>
        <v>15</v>
      </c>
      <c r="R4" s="32">
        <f t="shared" si="0"/>
        <v>15</v>
      </c>
      <c r="S4" s="32">
        <f t="shared" si="0"/>
        <v>0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0</v>
      </c>
      <c r="X4" s="32">
        <f t="shared" si="0"/>
        <v>0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4.6874999999999998E-3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9.3749999999999997E-3</v>
      </c>
      <c r="J6" s="31" t="str">
        <f>VLOOKUP(J7,'PTV Forhindringer'!$A$1:$D$36,2,FALSE)</f>
        <v>Stilstand til hest</v>
      </c>
      <c r="K6" s="31" t="str">
        <f>VLOOKUP(K7,'PTV Forhindringer'!$A$1:$D$36,2,FALSE)</f>
        <v>Opsidning</v>
      </c>
      <c r="L6" s="31" t="str">
        <f>VLOOKUP(L7,'PTV Forhindringer'!$A$1:$D$36,2,FALSE)</f>
        <v>Ride ottetalsfigur med èn hånd</v>
      </c>
      <c r="M6" s="31" t="str">
        <f>VLOOKUP(M7,'PTV Forhindringer'!$A$1:$D$36,2,FALSE)</f>
        <v>Ride gennem labyrint</v>
      </c>
      <c r="N6" s="31" t="str">
        <f>VLOOKUP(N7,'PTV Forhindringer'!$A$1:$D$36,2,FALSE)</f>
        <v>Ride over bro</v>
      </c>
      <c r="O6" s="31" t="str">
        <f>VLOOKUP(O7,'PTV Forhindringer'!$A$1:$D$36,2,FALSE)</f>
        <v>Ride gennem smal passage</v>
      </c>
      <c r="P6" s="31" t="str">
        <f>VLOOKUP(P7,'PTV Forhindringer'!$A$1:$D$36,2,FALSE)</f>
        <v>Føre gennem labyrint</v>
      </c>
      <c r="Q6" s="31" t="str">
        <f>VLOOKUP(Q7,'PTV Forhindringer'!$A$1:$D$36,2,FALSE)</f>
        <v>Føre over bro</v>
      </c>
      <c r="R6" s="31" t="str">
        <f>VLOOKUP(R7,'PTV Forhindringer'!$A$1:$D$36,2,FALSE)</f>
        <v>Føre gennem smal passage</v>
      </c>
      <c r="S6" s="31" t="str">
        <f>VLOOKUP(S7,'PTV Forhindringer'!$A$1:$D$36,2,FALSE)</f>
        <v>Slalom</v>
      </c>
      <c r="T6" s="31" t="str">
        <f>VLOOKUP(T7,'PTV Forhindringer'!$A$1:$D$36,2,FALSE)</f>
        <v>Hæk</v>
      </c>
      <c r="U6" s="31" t="str">
        <f>VLOOKUP(U7,'PTV Forhindringer'!$A$1:$D$36,2,FALSE)</f>
        <v>Lavthængende Grene</v>
      </c>
      <c r="V6" s="31" t="e">
        <f>VLOOKUP(V7,'PTV Forhindringer'!$A$1:$D$36,2,FALSE)</f>
        <v>#N/A</v>
      </c>
      <c r="W6" s="31" t="e">
        <f>VLOOKUP(W7,'PTV Forhindringer'!$A$1:$D$36,2,FALSE)</f>
        <v>#N/A</v>
      </c>
      <c r="X6" s="31" t="e">
        <f>VLOOKUP(X7,'PTV Forhindringer'!$A$1:$D$36,2,FALSE)</f>
        <v>#N/A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19</v>
      </c>
      <c r="K7" s="39">
        <v>23</v>
      </c>
      <c r="L7" s="39">
        <v>3</v>
      </c>
      <c r="M7" s="39">
        <v>22</v>
      </c>
      <c r="N7" s="39">
        <v>26</v>
      </c>
      <c r="O7" s="39">
        <v>9</v>
      </c>
      <c r="P7" s="39">
        <v>21</v>
      </c>
      <c r="Q7" s="39">
        <v>25</v>
      </c>
      <c r="R7" s="39">
        <v>8</v>
      </c>
      <c r="S7" s="39">
        <v>33</v>
      </c>
      <c r="T7" s="39">
        <v>18</v>
      </c>
      <c r="U7" s="39">
        <v>1</v>
      </c>
      <c r="V7" s="39"/>
      <c r="W7" s="39"/>
      <c r="X7" s="39"/>
      <c r="Y7" s="40"/>
      <c r="Z7" s="37"/>
      <c r="AA7" s="37"/>
      <c r="AB7" s="37"/>
      <c r="AC7" s="45"/>
      <c r="AD7" s="49">
        <v>12</v>
      </c>
      <c r="AE7" s="51"/>
    </row>
    <row r="8" spans="1:31" ht="15" customHeight="1">
      <c r="A8" s="10">
        <v>20</v>
      </c>
      <c r="B8" s="18" t="s">
        <v>88</v>
      </c>
      <c r="C8" s="18" t="s">
        <v>89</v>
      </c>
      <c r="D8" s="11">
        <v>0.5034953703703704</v>
      </c>
      <c r="E8" s="11">
        <v>0.50667824074074075</v>
      </c>
      <c r="F8" s="3">
        <f>E8-D8</f>
        <v>3.1828703703703498E-3</v>
      </c>
      <c r="G8" s="15" t="str">
        <f>IF(F8&lt;=$I$5,"0",F8-$I$5)</f>
        <v>0</v>
      </c>
      <c r="H8" s="19">
        <f>G8*86400</f>
        <v>0</v>
      </c>
      <c r="I8" s="26">
        <f>IF(B8&lt;&gt;0,ROUNDUP(IF(H8/4&gt;30,30,H8/4),0),"")</f>
        <v>0</v>
      </c>
      <c r="J8" s="29">
        <v>3</v>
      </c>
      <c r="K8" s="24">
        <v>1</v>
      </c>
      <c r="L8" s="24">
        <v>7</v>
      </c>
      <c r="M8" s="24">
        <v>5</v>
      </c>
      <c r="N8" s="24">
        <v>8</v>
      </c>
      <c r="O8" s="24">
        <v>10</v>
      </c>
      <c r="P8" s="24">
        <v>9</v>
      </c>
      <c r="Q8" s="24">
        <v>10</v>
      </c>
      <c r="R8" s="24">
        <v>10</v>
      </c>
      <c r="S8" s="24">
        <v>10</v>
      </c>
      <c r="T8" s="24">
        <v>5</v>
      </c>
      <c r="U8" s="24">
        <v>10</v>
      </c>
      <c r="V8" s="24"/>
      <c r="W8" s="24"/>
      <c r="X8" s="24"/>
      <c r="Y8" s="24"/>
      <c r="Z8" s="30">
        <f t="shared" ref="Z8:Z37" si="1">IF(B8&lt;&gt;0,(SUM(J8:Y8)),"")</f>
        <v>88</v>
      </c>
      <c r="AA8" s="30">
        <f t="shared" ref="AA8:AA37" si="2">IF(B8&lt;&gt;0,I8*-1,0)</f>
        <v>0</v>
      </c>
      <c r="AB8" s="19"/>
      <c r="AC8" s="46">
        <f t="shared" ref="AC8:AC37" si="3">IF(B8&lt;&gt;0,(IF(Z8+AA8&lt;0,0,Z8+AA8)*OR(IF(AB8=1,0,Z8+AA8))),"")</f>
        <v>88</v>
      </c>
      <c r="AD8" s="52">
        <f>IF(B8&lt;&gt;0,AC8/AD$7,0)</f>
        <v>7.333333333333333</v>
      </c>
      <c r="AE8" s="51">
        <f t="shared" ref="AE8:AE37" si="4">IF(B8&lt;&gt;0,RANK(AD8,AD$8:AD$37),"")</f>
        <v>7</v>
      </c>
    </row>
    <row r="9" spans="1:31" ht="15" customHeight="1">
      <c r="A9" s="10">
        <v>21</v>
      </c>
      <c r="B9" s="18" t="s">
        <v>125</v>
      </c>
      <c r="C9" s="18" t="s">
        <v>125</v>
      </c>
      <c r="D9" s="11"/>
      <c r="E9" s="11"/>
      <c r="F9" s="3">
        <f t="shared" ref="F8:F37" si="5">E9-D9</f>
        <v>0</v>
      </c>
      <c r="G9" s="15" t="str">
        <f>IF(F9&lt;=$I$5,"0",F9-$I$5)</f>
        <v>0</v>
      </c>
      <c r="H9" s="19">
        <f>G9*86400</f>
        <v>0</v>
      </c>
      <c r="I9" s="26">
        <f t="shared" ref="I9:I37" si="6">IF(B9&lt;&gt;0,ROUNDUP(IF(H9/4&gt;30,30,H9/4),0),"")</f>
        <v>0</v>
      </c>
      <c r="J9" s="25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42">
        <v>0</v>
      </c>
      <c r="V9" s="21"/>
      <c r="W9" s="21"/>
      <c r="X9" s="21"/>
      <c r="Y9" s="21"/>
      <c r="Z9" s="30">
        <f t="shared" si="1"/>
        <v>0</v>
      </c>
      <c r="AA9" s="30">
        <f t="shared" si="2"/>
        <v>0</v>
      </c>
      <c r="AB9" s="22"/>
      <c r="AC9" s="46">
        <f t="shared" si="3"/>
        <v>0</v>
      </c>
      <c r="AD9" s="52">
        <f t="shared" ref="AD9:AD37" si="7">IF(B9&lt;&gt;0,AC9/AD$7,0)</f>
        <v>0</v>
      </c>
      <c r="AE9" s="51">
        <f t="shared" si="4"/>
        <v>13</v>
      </c>
    </row>
    <row r="10" spans="1:31" ht="15" customHeight="1">
      <c r="A10" s="10">
        <v>22</v>
      </c>
      <c r="B10" s="18" t="s">
        <v>90</v>
      </c>
      <c r="C10" s="18" t="s">
        <v>91</v>
      </c>
      <c r="D10" s="11">
        <v>0.50697916666666665</v>
      </c>
      <c r="E10" s="11">
        <v>0.51184027777777785</v>
      </c>
      <c r="F10" s="3">
        <f t="shared" si="5"/>
        <v>4.8611111111112049E-3</v>
      </c>
      <c r="G10" s="15">
        <f t="shared" ref="G10:G37" si="8">IF(F10&lt;=$I$5,"0",F10-$I$5)</f>
        <v>1.7361111111120504E-4</v>
      </c>
      <c r="H10" s="19">
        <f t="shared" ref="H10:H19" si="9">G10*86400</f>
        <v>15.000000000008114</v>
      </c>
      <c r="I10" s="26">
        <f t="shared" si="6"/>
        <v>4</v>
      </c>
      <c r="J10" s="29">
        <v>10</v>
      </c>
      <c r="K10" s="24">
        <v>3</v>
      </c>
      <c r="L10" s="24">
        <v>2</v>
      </c>
      <c r="M10" s="24">
        <v>9</v>
      </c>
      <c r="N10" s="24">
        <v>8</v>
      </c>
      <c r="O10" s="24">
        <v>7</v>
      </c>
      <c r="P10" s="24">
        <v>8</v>
      </c>
      <c r="Q10" s="24">
        <v>9</v>
      </c>
      <c r="R10" s="24">
        <v>10</v>
      </c>
      <c r="S10" s="24">
        <v>7</v>
      </c>
      <c r="T10" s="24">
        <v>6</v>
      </c>
      <c r="U10" s="24">
        <v>7</v>
      </c>
      <c r="V10" s="24"/>
      <c r="W10" s="24"/>
      <c r="X10" s="24"/>
      <c r="Y10" s="24"/>
      <c r="Z10" s="30">
        <f t="shared" si="1"/>
        <v>86</v>
      </c>
      <c r="AA10" s="30">
        <f t="shared" si="2"/>
        <v>-4</v>
      </c>
      <c r="AB10" s="19"/>
      <c r="AC10" s="46">
        <f t="shared" si="3"/>
        <v>82</v>
      </c>
      <c r="AD10" s="52">
        <f t="shared" si="7"/>
        <v>6.833333333333333</v>
      </c>
      <c r="AE10" s="51">
        <f t="shared" si="4"/>
        <v>9</v>
      </c>
    </row>
    <row r="11" spans="1:31" ht="15" customHeight="1">
      <c r="A11" s="10">
        <v>23</v>
      </c>
      <c r="B11" s="18" t="s">
        <v>92</v>
      </c>
      <c r="C11" s="18" t="s">
        <v>93</v>
      </c>
      <c r="D11" s="11">
        <v>0.51043981481481482</v>
      </c>
      <c r="E11" s="11">
        <v>0.51495370370370364</v>
      </c>
      <c r="F11" s="3">
        <f t="shared" si="5"/>
        <v>4.5138888888888173E-3</v>
      </c>
      <c r="G11" s="15" t="str">
        <f t="shared" si="8"/>
        <v>0</v>
      </c>
      <c r="H11" s="19">
        <f t="shared" si="9"/>
        <v>0</v>
      </c>
      <c r="I11" s="26">
        <f t="shared" si="6"/>
        <v>0</v>
      </c>
      <c r="J11" s="25">
        <v>10</v>
      </c>
      <c r="K11" s="21">
        <v>0</v>
      </c>
      <c r="L11" s="21">
        <v>2</v>
      </c>
      <c r="M11" s="21">
        <v>10</v>
      </c>
      <c r="N11" s="21">
        <v>10</v>
      </c>
      <c r="O11" s="21">
        <v>10</v>
      </c>
      <c r="P11" s="21">
        <v>10</v>
      </c>
      <c r="Q11" s="21">
        <v>10</v>
      </c>
      <c r="R11" s="21">
        <v>10</v>
      </c>
      <c r="S11" s="21">
        <v>7</v>
      </c>
      <c r="T11" s="21">
        <v>0</v>
      </c>
      <c r="U11" s="42">
        <v>7</v>
      </c>
      <c r="V11" s="21"/>
      <c r="W11" s="21"/>
      <c r="X11" s="21"/>
      <c r="Y11" s="21"/>
      <c r="Z11" s="30">
        <f t="shared" si="1"/>
        <v>86</v>
      </c>
      <c r="AA11" s="30">
        <f t="shared" si="2"/>
        <v>0</v>
      </c>
      <c r="AB11" s="22"/>
      <c r="AC11" s="46">
        <v>0</v>
      </c>
      <c r="AD11" s="52">
        <f t="shared" si="7"/>
        <v>0</v>
      </c>
      <c r="AE11" s="51">
        <f t="shared" si="4"/>
        <v>13</v>
      </c>
    </row>
    <row r="12" spans="1:31" ht="15" customHeight="1">
      <c r="A12" s="10">
        <v>24</v>
      </c>
      <c r="B12" s="18" t="s">
        <v>94</v>
      </c>
      <c r="C12" s="18" t="s">
        <v>95</v>
      </c>
      <c r="D12" s="11">
        <v>0.51391203703703703</v>
      </c>
      <c r="E12" s="11">
        <v>0.51883101851851854</v>
      </c>
      <c r="F12" s="3">
        <f t="shared" si="5"/>
        <v>4.9189814814815103E-3</v>
      </c>
      <c r="G12" s="15">
        <f t="shared" si="8"/>
        <v>2.3148148148151044E-4</v>
      </c>
      <c r="H12" s="19">
        <f t="shared" si="9"/>
        <v>20.000000000002501</v>
      </c>
      <c r="I12" s="26">
        <f t="shared" si="6"/>
        <v>6</v>
      </c>
      <c r="J12" s="29">
        <v>10</v>
      </c>
      <c r="K12" s="24">
        <v>0</v>
      </c>
      <c r="L12" s="24">
        <v>5</v>
      </c>
      <c r="M12" s="24">
        <v>6</v>
      </c>
      <c r="N12" s="24">
        <v>8</v>
      </c>
      <c r="O12" s="24">
        <v>7</v>
      </c>
      <c r="P12" s="24">
        <v>6</v>
      </c>
      <c r="Q12" s="24">
        <v>10</v>
      </c>
      <c r="R12" s="24">
        <v>10</v>
      </c>
      <c r="S12" s="24">
        <v>7</v>
      </c>
      <c r="T12" s="24">
        <v>0</v>
      </c>
      <c r="U12" s="24">
        <v>5</v>
      </c>
      <c r="V12" s="24"/>
      <c r="W12" s="24"/>
      <c r="X12" s="24"/>
      <c r="Y12" s="24"/>
      <c r="Z12" s="30">
        <f t="shared" si="1"/>
        <v>74</v>
      </c>
      <c r="AA12" s="30">
        <f t="shared" si="2"/>
        <v>-6</v>
      </c>
      <c r="AB12" s="19"/>
      <c r="AC12" s="46">
        <f t="shared" si="3"/>
        <v>68</v>
      </c>
      <c r="AD12" s="52">
        <f t="shared" si="7"/>
        <v>5.666666666666667</v>
      </c>
      <c r="AE12" s="51">
        <f t="shared" si="4"/>
        <v>12</v>
      </c>
    </row>
    <row r="13" spans="1:31" ht="15" customHeight="1">
      <c r="A13" s="10">
        <v>25</v>
      </c>
      <c r="B13" s="18" t="s">
        <v>84</v>
      </c>
      <c r="C13" s="18" t="s">
        <v>85</v>
      </c>
      <c r="D13" s="11">
        <v>0.5174305555555555</v>
      </c>
      <c r="E13" s="11">
        <v>0.52048611111111109</v>
      </c>
      <c r="F13" s="3">
        <f t="shared" si="5"/>
        <v>3.0555555555555891E-3</v>
      </c>
      <c r="G13" s="15" t="str">
        <f t="shared" si="8"/>
        <v>0</v>
      </c>
      <c r="H13" s="19">
        <f t="shared" si="9"/>
        <v>0</v>
      </c>
      <c r="I13" s="26">
        <f t="shared" si="6"/>
        <v>0</v>
      </c>
      <c r="J13" s="25">
        <v>10</v>
      </c>
      <c r="K13" s="21">
        <v>0</v>
      </c>
      <c r="L13" s="21">
        <v>4</v>
      </c>
      <c r="M13" s="21">
        <v>10</v>
      </c>
      <c r="N13" s="21">
        <v>10</v>
      </c>
      <c r="O13" s="21">
        <v>10</v>
      </c>
      <c r="P13" s="21">
        <v>10</v>
      </c>
      <c r="Q13" s="21">
        <v>10</v>
      </c>
      <c r="R13" s="21">
        <v>10</v>
      </c>
      <c r="S13" s="21">
        <v>7</v>
      </c>
      <c r="T13" s="21">
        <v>10</v>
      </c>
      <c r="U13" s="42">
        <v>10</v>
      </c>
      <c r="V13" s="21"/>
      <c r="W13" s="21"/>
      <c r="X13" s="21"/>
      <c r="Y13" s="21"/>
      <c r="Z13" s="30">
        <f t="shared" si="1"/>
        <v>101</v>
      </c>
      <c r="AA13" s="30">
        <f t="shared" si="2"/>
        <v>0</v>
      </c>
      <c r="AB13" s="22"/>
      <c r="AC13" s="46">
        <f t="shared" si="3"/>
        <v>101</v>
      </c>
      <c r="AD13" s="52">
        <f t="shared" si="7"/>
        <v>8.4166666666666661</v>
      </c>
      <c r="AE13" s="51">
        <f t="shared" si="4"/>
        <v>2</v>
      </c>
    </row>
    <row r="14" spans="1:31" ht="15" customHeight="1">
      <c r="A14" s="10">
        <v>26</v>
      </c>
      <c r="B14" s="18" t="s">
        <v>96</v>
      </c>
      <c r="C14" s="18" t="s">
        <v>97</v>
      </c>
      <c r="D14" s="11">
        <v>0.52086805555555549</v>
      </c>
      <c r="E14" s="11">
        <v>0.5248032407407407</v>
      </c>
      <c r="F14" s="3">
        <f t="shared" si="5"/>
        <v>3.9351851851852082E-3</v>
      </c>
      <c r="G14" s="15" t="str">
        <f t="shared" si="8"/>
        <v>0</v>
      </c>
      <c r="H14" s="19">
        <f t="shared" si="9"/>
        <v>0</v>
      </c>
      <c r="I14" s="26">
        <f t="shared" si="6"/>
        <v>0</v>
      </c>
      <c r="J14" s="29">
        <v>10</v>
      </c>
      <c r="K14" s="24">
        <v>10</v>
      </c>
      <c r="L14" s="24">
        <v>5</v>
      </c>
      <c r="M14" s="24">
        <v>10</v>
      </c>
      <c r="N14" s="24">
        <v>0</v>
      </c>
      <c r="O14" s="24">
        <v>10</v>
      </c>
      <c r="P14" s="24">
        <v>7</v>
      </c>
      <c r="Q14" s="24">
        <v>8</v>
      </c>
      <c r="R14" s="24">
        <v>10</v>
      </c>
      <c r="S14" s="24">
        <v>7</v>
      </c>
      <c r="T14" s="24">
        <v>0</v>
      </c>
      <c r="U14" s="24">
        <v>7</v>
      </c>
      <c r="V14" s="24"/>
      <c r="W14" s="24"/>
      <c r="X14" s="24"/>
      <c r="Y14" s="24"/>
      <c r="Z14" s="30">
        <f t="shared" si="1"/>
        <v>84</v>
      </c>
      <c r="AA14" s="30">
        <f t="shared" si="2"/>
        <v>0</v>
      </c>
      <c r="AB14" s="19"/>
      <c r="AC14" s="46">
        <f t="shared" si="3"/>
        <v>84</v>
      </c>
      <c r="AD14" s="52">
        <f t="shared" si="7"/>
        <v>7</v>
      </c>
      <c r="AE14" s="51">
        <f t="shared" si="4"/>
        <v>8</v>
      </c>
    </row>
    <row r="15" spans="1:31" ht="27" customHeight="1">
      <c r="A15" s="10">
        <v>27</v>
      </c>
      <c r="B15" s="18" t="s">
        <v>99</v>
      </c>
      <c r="C15" s="18" t="s">
        <v>98</v>
      </c>
      <c r="D15" s="11">
        <v>0.52434027777777781</v>
      </c>
      <c r="E15" s="11">
        <v>0.52896990740740735</v>
      </c>
      <c r="F15" s="3">
        <f t="shared" si="5"/>
        <v>4.6296296296295392E-3</v>
      </c>
      <c r="G15" s="15" t="str">
        <f t="shared" si="8"/>
        <v>0</v>
      </c>
      <c r="H15" s="19">
        <f t="shared" si="9"/>
        <v>0</v>
      </c>
      <c r="I15" s="26">
        <f t="shared" si="6"/>
        <v>0</v>
      </c>
      <c r="J15" s="25">
        <v>0</v>
      </c>
      <c r="K15" s="21">
        <v>10</v>
      </c>
      <c r="L15" s="21">
        <v>0</v>
      </c>
      <c r="M15" s="21">
        <v>9</v>
      </c>
      <c r="N15" s="21">
        <v>9</v>
      </c>
      <c r="O15" s="21">
        <v>7</v>
      </c>
      <c r="P15" s="21">
        <v>7</v>
      </c>
      <c r="Q15" s="21">
        <v>9</v>
      </c>
      <c r="R15" s="21">
        <v>10</v>
      </c>
      <c r="S15" s="21">
        <v>10</v>
      </c>
      <c r="T15" s="21">
        <v>0</v>
      </c>
      <c r="U15" s="42">
        <v>0</v>
      </c>
      <c r="V15" s="21"/>
      <c r="W15" s="21"/>
      <c r="X15" s="21"/>
      <c r="Y15" s="21"/>
      <c r="Z15" s="30">
        <f t="shared" si="1"/>
        <v>71</v>
      </c>
      <c r="AA15" s="30">
        <f t="shared" si="2"/>
        <v>0</v>
      </c>
      <c r="AB15" s="22"/>
      <c r="AC15" s="46">
        <f t="shared" si="3"/>
        <v>71</v>
      </c>
      <c r="AD15" s="52">
        <f t="shared" si="7"/>
        <v>5.916666666666667</v>
      </c>
      <c r="AE15" s="51">
        <f t="shared" si="4"/>
        <v>11</v>
      </c>
    </row>
    <row r="16" spans="1:31" ht="15" customHeight="1">
      <c r="A16" s="10">
        <v>28</v>
      </c>
      <c r="B16" s="18" t="s">
        <v>100</v>
      </c>
      <c r="C16" s="18" t="s">
        <v>101</v>
      </c>
      <c r="D16" s="11">
        <v>0.52778935185185183</v>
      </c>
      <c r="E16" s="11">
        <v>0.53076388888888892</v>
      </c>
      <c r="F16" s="3">
        <f t="shared" si="5"/>
        <v>2.9745370370370949E-3</v>
      </c>
      <c r="G16" s="15" t="str">
        <f t="shared" si="8"/>
        <v>0</v>
      </c>
      <c r="H16" s="19">
        <f t="shared" si="9"/>
        <v>0</v>
      </c>
      <c r="I16" s="26">
        <f t="shared" si="6"/>
        <v>0</v>
      </c>
      <c r="J16" s="29">
        <v>5</v>
      </c>
      <c r="K16" s="24">
        <v>6</v>
      </c>
      <c r="L16" s="24">
        <v>7</v>
      </c>
      <c r="M16" s="24">
        <v>10</v>
      </c>
      <c r="N16" s="24">
        <v>10</v>
      </c>
      <c r="O16" s="24">
        <v>10</v>
      </c>
      <c r="P16" s="24">
        <v>5</v>
      </c>
      <c r="Q16" s="24">
        <v>9</v>
      </c>
      <c r="R16" s="24">
        <v>10</v>
      </c>
      <c r="S16" s="24">
        <v>10</v>
      </c>
      <c r="T16" s="24">
        <v>10</v>
      </c>
      <c r="U16" s="24">
        <v>7</v>
      </c>
      <c r="V16" s="24"/>
      <c r="W16" s="24"/>
      <c r="X16" s="24"/>
      <c r="Y16" s="24"/>
      <c r="Z16" s="30">
        <f t="shared" si="1"/>
        <v>99</v>
      </c>
      <c r="AA16" s="30">
        <f t="shared" si="2"/>
        <v>0</v>
      </c>
      <c r="AB16" s="19"/>
      <c r="AC16" s="46">
        <f t="shared" si="3"/>
        <v>99</v>
      </c>
      <c r="AD16" s="52">
        <f t="shared" si="7"/>
        <v>8.25</v>
      </c>
      <c r="AE16" s="51">
        <f t="shared" si="4"/>
        <v>3</v>
      </c>
    </row>
    <row r="17" spans="1:31" ht="15" customHeight="1">
      <c r="A17" s="10">
        <v>29</v>
      </c>
      <c r="B17" s="18" t="s">
        <v>102</v>
      </c>
      <c r="C17" s="18" t="s">
        <v>103</v>
      </c>
      <c r="D17" s="11">
        <v>0.53126157407407404</v>
      </c>
      <c r="E17" s="11">
        <v>0.53459490740740734</v>
      </c>
      <c r="F17" s="3">
        <f t="shared" si="5"/>
        <v>3.3333333333332993E-3</v>
      </c>
      <c r="G17" s="15" t="str">
        <f t="shared" si="8"/>
        <v>0</v>
      </c>
      <c r="H17" s="19">
        <f t="shared" si="9"/>
        <v>0</v>
      </c>
      <c r="I17" s="26">
        <f t="shared" si="6"/>
        <v>0</v>
      </c>
      <c r="J17" s="25">
        <v>10</v>
      </c>
      <c r="K17" s="21">
        <v>2</v>
      </c>
      <c r="L17" s="21">
        <v>7</v>
      </c>
      <c r="M17" s="21">
        <v>9</v>
      </c>
      <c r="N17" s="21">
        <v>10</v>
      </c>
      <c r="O17" s="21">
        <v>10</v>
      </c>
      <c r="P17" s="21">
        <v>10</v>
      </c>
      <c r="Q17" s="21">
        <v>10</v>
      </c>
      <c r="R17" s="21">
        <v>10</v>
      </c>
      <c r="S17" s="21">
        <v>7</v>
      </c>
      <c r="T17" s="21">
        <v>10</v>
      </c>
      <c r="U17" s="42">
        <v>10</v>
      </c>
      <c r="V17" s="21"/>
      <c r="W17" s="21"/>
      <c r="X17" s="21"/>
      <c r="Y17" s="21"/>
      <c r="Z17" s="30">
        <f t="shared" si="1"/>
        <v>105</v>
      </c>
      <c r="AA17" s="30">
        <f t="shared" si="2"/>
        <v>0</v>
      </c>
      <c r="AB17" s="22"/>
      <c r="AC17" s="46">
        <f t="shared" si="3"/>
        <v>105</v>
      </c>
      <c r="AD17" s="52">
        <f t="shared" si="7"/>
        <v>8.75</v>
      </c>
      <c r="AE17" s="51">
        <f t="shared" si="4"/>
        <v>1</v>
      </c>
    </row>
    <row r="18" spans="1:31" ht="15" customHeight="1">
      <c r="A18" s="10">
        <v>30</v>
      </c>
      <c r="B18" s="18" t="s">
        <v>104</v>
      </c>
      <c r="C18" s="18" t="s">
        <v>105</v>
      </c>
      <c r="D18" s="11">
        <v>0.5348032407407407</v>
      </c>
      <c r="E18" s="11">
        <v>0.53813657407407411</v>
      </c>
      <c r="F18" s="3">
        <f t="shared" si="5"/>
        <v>3.3333333333334103E-3</v>
      </c>
      <c r="G18" s="15" t="str">
        <f t="shared" si="8"/>
        <v>0</v>
      </c>
      <c r="H18" s="19">
        <f t="shared" si="9"/>
        <v>0</v>
      </c>
      <c r="I18" s="26">
        <f t="shared" si="6"/>
        <v>0</v>
      </c>
      <c r="J18" s="29">
        <v>6</v>
      </c>
      <c r="K18" s="24">
        <v>10</v>
      </c>
      <c r="L18" s="24">
        <v>7</v>
      </c>
      <c r="M18" s="24">
        <v>6</v>
      </c>
      <c r="N18" s="24">
        <v>10</v>
      </c>
      <c r="O18" s="24">
        <v>7</v>
      </c>
      <c r="P18" s="24">
        <v>9</v>
      </c>
      <c r="Q18" s="24">
        <v>9</v>
      </c>
      <c r="R18" s="24">
        <v>10</v>
      </c>
      <c r="S18" s="24">
        <v>7</v>
      </c>
      <c r="T18" s="24">
        <v>9</v>
      </c>
      <c r="U18" s="24">
        <v>5</v>
      </c>
      <c r="V18" s="24"/>
      <c r="W18" s="24"/>
      <c r="X18" s="24"/>
      <c r="Y18" s="24"/>
      <c r="Z18" s="30">
        <f t="shared" si="1"/>
        <v>95</v>
      </c>
      <c r="AA18" s="30">
        <f t="shared" si="2"/>
        <v>0</v>
      </c>
      <c r="AB18" s="19"/>
      <c r="AC18" s="46">
        <f t="shared" si="3"/>
        <v>95</v>
      </c>
      <c r="AD18" s="52">
        <f t="shared" si="7"/>
        <v>7.916666666666667</v>
      </c>
      <c r="AE18" s="51">
        <f t="shared" si="4"/>
        <v>5</v>
      </c>
    </row>
    <row r="19" spans="1:31" ht="15" customHeight="1">
      <c r="A19" s="10">
        <v>31</v>
      </c>
      <c r="B19" s="18" t="s">
        <v>106</v>
      </c>
      <c r="C19" s="18" t="s">
        <v>91</v>
      </c>
      <c r="D19" s="11">
        <v>0.53822916666666665</v>
      </c>
      <c r="E19" s="11">
        <v>0.54267361111111112</v>
      </c>
      <c r="F19" s="3">
        <f t="shared" si="5"/>
        <v>4.4444444444444731E-3</v>
      </c>
      <c r="G19" s="15" t="str">
        <f t="shared" si="8"/>
        <v>0</v>
      </c>
      <c r="H19" s="19">
        <f t="shared" si="9"/>
        <v>0</v>
      </c>
      <c r="I19" s="26">
        <f t="shared" si="6"/>
        <v>0</v>
      </c>
      <c r="J19" s="25">
        <v>10</v>
      </c>
      <c r="K19" s="21">
        <v>9</v>
      </c>
      <c r="L19" s="21">
        <v>2</v>
      </c>
      <c r="M19" s="21">
        <v>9</v>
      </c>
      <c r="N19" s="21">
        <v>9</v>
      </c>
      <c r="O19" s="21">
        <v>7</v>
      </c>
      <c r="P19" s="21">
        <v>9</v>
      </c>
      <c r="Q19" s="21">
        <v>10</v>
      </c>
      <c r="R19" s="21">
        <v>10</v>
      </c>
      <c r="S19" s="21">
        <v>7</v>
      </c>
      <c r="T19" s="21">
        <v>10</v>
      </c>
      <c r="U19" s="42">
        <v>7</v>
      </c>
      <c r="V19" s="21"/>
      <c r="W19" s="21"/>
      <c r="X19" s="21"/>
      <c r="Y19" s="21"/>
      <c r="Z19" s="30">
        <f t="shared" si="1"/>
        <v>99</v>
      </c>
      <c r="AA19" s="30">
        <f t="shared" si="2"/>
        <v>0</v>
      </c>
      <c r="AB19" s="22"/>
      <c r="AC19" s="46">
        <f t="shared" si="3"/>
        <v>99</v>
      </c>
      <c r="AD19" s="52">
        <f t="shared" si="7"/>
        <v>8.25</v>
      </c>
      <c r="AE19" s="51">
        <f t="shared" si="4"/>
        <v>3</v>
      </c>
    </row>
    <row r="20" spans="1:31" ht="15" customHeight="1">
      <c r="A20" s="10">
        <v>32</v>
      </c>
      <c r="B20" s="18" t="s">
        <v>107</v>
      </c>
      <c r="C20" s="18" t="s">
        <v>108</v>
      </c>
      <c r="D20" s="11">
        <v>0.54167824074074067</v>
      </c>
      <c r="E20" s="11">
        <v>0.54569444444444437</v>
      </c>
      <c r="F20" s="3">
        <f t="shared" si="5"/>
        <v>4.0162037037037024E-3</v>
      </c>
      <c r="G20" s="15" t="str">
        <f t="shared" si="8"/>
        <v>0</v>
      </c>
      <c r="H20" s="19">
        <f>G20*86399</f>
        <v>0</v>
      </c>
      <c r="I20" s="26">
        <f t="shared" si="6"/>
        <v>0</v>
      </c>
      <c r="J20" s="29">
        <v>10</v>
      </c>
      <c r="K20" s="24">
        <v>9</v>
      </c>
      <c r="L20" s="24">
        <v>0</v>
      </c>
      <c r="M20" s="24">
        <v>2</v>
      </c>
      <c r="N20" s="24">
        <v>9</v>
      </c>
      <c r="O20" s="24">
        <v>7</v>
      </c>
      <c r="P20" s="24">
        <v>6</v>
      </c>
      <c r="Q20" s="24">
        <v>10</v>
      </c>
      <c r="R20" s="24">
        <v>10</v>
      </c>
      <c r="S20" s="24">
        <v>7</v>
      </c>
      <c r="T20" s="24">
        <v>0</v>
      </c>
      <c r="U20" s="24">
        <v>5</v>
      </c>
      <c r="V20" s="24"/>
      <c r="W20" s="24"/>
      <c r="X20" s="24"/>
      <c r="Y20" s="24"/>
      <c r="Z20" s="30">
        <f t="shared" si="1"/>
        <v>75</v>
      </c>
      <c r="AA20" s="30">
        <f t="shared" si="2"/>
        <v>0</v>
      </c>
      <c r="AB20" s="19"/>
      <c r="AC20" s="46">
        <f t="shared" si="3"/>
        <v>75</v>
      </c>
      <c r="AD20" s="52">
        <f t="shared" si="7"/>
        <v>6.25</v>
      </c>
      <c r="AE20" s="51">
        <f t="shared" si="4"/>
        <v>10</v>
      </c>
    </row>
    <row r="21" spans="1:31" ht="15" customHeight="1">
      <c r="A21" s="10">
        <v>33</v>
      </c>
      <c r="B21" s="18" t="s">
        <v>109</v>
      </c>
      <c r="C21" s="18" t="s">
        <v>110</v>
      </c>
      <c r="D21" s="11">
        <v>0.54517361111111107</v>
      </c>
      <c r="E21" s="11">
        <v>0.54932870370370368</v>
      </c>
      <c r="F21" s="3">
        <f t="shared" si="5"/>
        <v>4.155092592592613E-3</v>
      </c>
      <c r="G21" s="15" t="str">
        <f t="shared" si="8"/>
        <v>0</v>
      </c>
      <c r="H21" s="19">
        <f t="shared" ref="H21:H37" si="10">G21*86399</f>
        <v>0</v>
      </c>
      <c r="I21" s="26">
        <f t="shared" si="6"/>
        <v>0</v>
      </c>
      <c r="J21" s="25">
        <v>10</v>
      </c>
      <c r="K21" s="21">
        <v>0</v>
      </c>
      <c r="L21" s="21">
        <v>5</v>
      </c>
      <c r="M21" s="21">
        <v>6</v>
      </c>
      <c r="N21" s="21">
        <v>10</v>
      </c>
      <c r="O21" s="21">
        <v>7</v>
      </c>
      <c r="P21" s="21">
        <v>9</v>
      </c>
      <c r="Q21" s="21">
        <v>10</v>
      </c>
      <c r="R21" s="21">
        <v>10</v>
      </c>
      <c r="S21" s="21">
        <v>7</v>
      </c>
      <c r="T21" s="21">
        <v>9</v>
      </c>
      <c r="U21" s="42">
        <v>7</v>
      </c>
      <c r="V21" s="21"/>
      <c r="W21" s="21"/>
      <c r="X21" s="21"/>
      <c r="Y21" s="21"/>
      <c r="Z21" s="30">
        <f t="shared" si="1"/>
        <v>90</v>
      </c>
      <c r="AA21" s="30">
        <f t="shared" si="2"/>
        <v>0</v>
      </c>
      <c r="AB21" s="22"/>
      <c r="AC21" s="46">
        <f t="shared" si="3"/>
        <v>90</v>
      </c>
      <c r="AD21" s="52">
        <f t="shared" si="7"/>
        <v>7.5</v>
      </c>
      <c r="AE21" s="51">
        <f t="shared" si="4"/>
        <v>6</v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5"/>
        <v>0</v>
      </c>
      <c r="G22" s="15" t="str">
        <f t="shared" si="8"/>
        <v>0</v>
      </c>
      <c r="H22" s="19">
        <f t="shared" si="10"/>
        <v>0</v>
      </c>
      <c r="I22" s="26" t="str">
        <f t="shared" si="6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1"/>
        <v/>
      </c>
      <c r="AA22" s="30">
        <f t="shared" si="2"/>
        <v>0</v>
      </c>
      <c r="AB22" s="19"/>
      <c r="AC22" s="46" t="str">
        <f t="shared" si="3"/>
        <v/>
      </c>
      <c r="AD22" s="52">
        <f t="shared" si="7"/>
        <v>0</v>
      </c>
      <c r="AE22" s="51" t="str">
        <f t="shared" si="4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5"/>
        <v>0</v>
      </c>
      <c r="G23" s="15" t="str">
        <f t="shared" si="8"/>
        <v>0</v>
      </c>
      <c r="H23" s="19">
        <f t="shared" si="10"/>
        <v>0</v>
      </c>
      <c r="I23" s="26" t="str">
        <f t="shared" si="6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1"/>
        <v/>
      </c>
      <c r="AA23" s="30">
        <f t="shared" si="2"/>
        <v>0</v>
      </c>
      <c r="AB23" s="22"/>
      <c r="AC23" s="46" t="str">
        <f t="shared" si="3"/>
        <v/>
      </c>
      <c r="AD23" s="52">
        <f t="shared" si="7"/>
        <v>0</v>
      </c>
      <c r="AE23" s="51" t="str">
        <f t="shared" si="4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5"/>
        <v>0</v>
      </c>
      <c r="G24" s="15" t="str">
        <f t="shared" si="8"/>
        <v>0</v>
      </c>
      <c r="H24" s="19">
        <f t="shared" si="10"/>
        <v>0</v>
      </c>
      <c r="I24" s="26" t="str">
        <f t="shared" si="6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1"/>
        <v/>
      </c>
      <c r="AA24" s="30">
        <f t="shared" si="2"/>
        <v>0</v>
      </c>
      <c r="AB24" s="19"/>
      <c r="AC24" s="46" t="str">
        <f t="shared" si="3"/>
        <v/>
      </c>
      <c r="AD24" s="52">
        <f t="shared" si="7"/>
        <v>0</v>
      </c>
      <c r="AE24" s="51" t="str">
        <f t="shared" si="4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5"/>
        <v>0</v>
      </c>
      <c r="G25" s="15" t="str">
        <f t="shared" si="8"/>
        <v>0</v>
      </c>
      <c r="H25" s="19">
        <f t="shared" si="10"/>
        <v>0</v>
      </c>
      <c r="I25" s="26" t="str">
        <f t="shared" si="6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1"/>
        <v/>
      </c>
      <c r="AA25" s="30">
        <f t="shared" si="2"/>
        <v>0</v>
      </c>
      <c r="AB25" s="22"/>
      <c r="AC25" s="46" t="str">
        <f t="shared" si="3"/>
        <v/>
      </c>
      <c r="AD25" s="52">
        <f t="shared" si="7"/>
        <v>0</v>
      </c>
      <c r="AE25" s="51" t="str">
        <f t="shared" si="4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5"/>
        <v>0</v>
      </c>
      <c r="G26" s="15" t="str">
        <f t="shared" si="8"/>
        <v>0</v>
      </c>
      <c r="H26" s="19">
        <f t="shared" si="10"/>
        <v>0</v>
      </c>
      <c r="I26" s="26" t="str">
        <f t="shared" si="6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1"/>
        <v/>
      </c>
      <c r="AA26" s="30">
        <f t="shared" si="2"/>
        <v>0</v>
      </c>
      <c r="AB26" s="19"/>
      <c r="AC26" s="46" t="str">
        <f t="shared" si="3"/>
        <v/>
      </c>
      <c r="AD26" s="52">
        <f t="shared" si="7"/>
        <v>0</v>
      </c>
      <c r="AE26" s="51" t="str">
        <f t="shared" si="4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si="5"/>
        <v>0</v>
      </c>
      <c r="G27" s="15" t="str">
        <f t="shared" si="8"/>
        <v>0</v>
      </c>
      <c r="H27" s="19">
        <f t="shared" si="10"/>
        <v>0</v>
      </c>
      <c r="I27" s="26" t="str">
        <f t="shared" si="6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1"/>
        <v/>
      </c>
      <c r="AA27" s="30">
        <f t="shared" si="2"/>
        <v>0</v>
      </c>
      <c r="AB27" s="22"/>
      <c r="AC27" s="46" t="str">
        <f t="shared" si="3"/>
        <v/>
      </c>
      <c r="AD27" s="52">
        <f t="shared" si="7"/>
        <v>0</v>
      </c>
      <c r="AE27" s="51" t="str">
        <f t="shared" si="4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5"/>
        <v>0</v>
      </c>
      <c r="G28" s="15" t="str">
        <f t="shared" si="8"/>
        <v>0</v>
      </c>
      <c r="H28" s="19">
        <f t="shared" si="10"/>
        <v>0</v>
      </c>
      <c r="I28" s="26" t="str">
        <f t="shared" si="6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1"/>
        <v/>
      </c>
      <c r="AA28" s="30">
        <f t="shared" si="2"/>
        <v>0</v>
      </c>
      <c r="AB28" s="19"/>
      <c r="AC28" s="46" t="str">
        <f t="shared" si="3"/>
        <v/>
      </c>
      <c r="AD28" s="52">
        <f t="shared" si="7"/>
        <v>0</v>
      </c>
      <c r="AE28" s="51" t="str">
        <f t="shared" si="4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5"/>
        <v>0</v>
      </c>
      <c r="G29" s="15" t="str">
        <f t="shared" si="8"/>
        <v>0</v>
      </c>
      <c r="H29" s="19">
        <f t="shared" si="10"/>
        <v>0</v>
      </c>
      <c r="I29" s="26" t="str">
        <f t="shared" si="6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1"/>
        <v/>
      </c>
      <c r="AA29" s="30">
        <f t="shared" si="2"/>
        <v>0</v>
      </c>
      <c r="AB29" s="22"/>
      <c r="AC29" s="46" t="str">
        <f t="shared" si="3"/>
        <v/>
      </c>
      <c r="AD29" s="52">
        <f t="shared" si="7"/>
        <v>0</v>
      </c>
      <c r="AE29" s="51" t="str">
        <f t="shared" si="4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5"/>
        <v>0</v>
      </c>
      <c r="G30" s="15" t="str">
        <f t="shared" si="8"/>
        <v>0</v>
      </c>
      <c r="H30" s="19">
        <f t="shared" si="10"/>
        <v>0</v>
      </c>
      <c r="I30" s="26" t="str">
        <f t="shared" si="6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1"/>
        <v/>
      </c>
      <c r="AA30" s="30">
        <f t="shared" si="2"/>
        <v>0</v>
      </c>
      <c r="AB30" s="19"/>
      <c r="AC30" s="46" t="str">
        <f t="shared" si="3"/>
        <v/>
      </c>
      <c r="AD30" s="52">
        <f t="shared" si="7"/>
        <v>0</v>
      </c>
      <c r="AE30" s="51" t="str">
        <f t="shared" si="4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5"/>
        <v>0</v>
      </c>
      <c r="G31" s="15" t="str">
        <f t="shared" si="8"/>
        <v>0</v>
      </c>
      <c r="H31" s="19">
        <f t="shared" si="10"/>
        <v>0</v>
      </c>
      <c r="I31" s="26" t="str">
        <f t="shared" si="6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1"/>
        <v/>
      </c>
      <c r="AA31" s="30">
        <f t="shared" si="2"/>
        <v>0</v>
      </c>
      <c r="AB31" s="22"/>
      <c r="AC31" s="46" t="str">
        <f t="shared" si="3"/>
        <v/>
      </c>
      <c r="AD31" s="52">
        <f t="shared" si="7"/>
        <v>0</v>
      </c>
      <c r="AE31" s="51" t="str">
        <f t="shared" si="4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5"/>
        <v>0</v>
      </c>
      <c r="G32" s="15" t="str">
        <f t="shared" si="8"/>
        <v>0</v>
      </c>
      <c r="H32" s="19">
        <f t="shared" si="10"/>
        <v>0</v>
      </c>
      <c r="I32" s="26" t="str">
        <f t="shared" si="6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1"/>
        <v/>
      </c>
      <c r="AA32" s="30">
        <f t="shared" si="2"/>
        <v>0</v>
      </c>
      <c r="AB32" s="19"/>
      <c r="AC32" s="46" t="str">
        <f t="shared" si="3"/>
        <v/>
      </c>
      <c r="AD32" s="52">
        <f t="shared" si="7"/>
        <v>0</v>
      </c>
      <c r="AE32" s="51" t="str">
        <f t="shared" si="4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5"/>
        <v>0</v>
      </c>
      <c r="G33" s="15" t="str">
        <f t="shared" si="8"/>
        <v>0</v>
      </c>
      <c r="H33" s="19">
        <f t="shared" si="10"/>
        <v>0</v>
      </c>
      <c r="I33" s="26" t="str">
        <f t="shared" si="6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1"/>
        <v/>
      </c>
      <c r="AA33" s="30">
        <f t="shared" si="2"/>
        <v>0</v>
      </c>
      <c r="AB33" s="22"/>
      <c r="AC33" s="46" t="str">
        <f t="shared" si="3"/>
        <v/>
      </c>
      <c r="AD33" s="52">
        <f t="shared" si="7"/>
        <v>0</v>
      </c>
      <c r="AE33" s="51" t="str">
        <f t="shared" si="4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5"/>
        <v>0</v>
      </c>
      <c r="G34" s="15" t="str">
        <f t="shared" si="8"/>
        <v>0</v>
      </c>
      <c r="H34" s="19">
        <f t="shared" si="10"/>
        <v>0</v>
      </c>
      <c r="I34" s="26" t="str">
        <f t="shared" si="6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1"/>
        <v/>
      </c>
      <c r="AA34" s="30">
        <f t="shared" si="2"/>
        <v>0</v>
      </c>
      <c r="AB34" s="19"/>
      <c r="AC34" s="46" t="str">
        <f t="shared" si="3"/>
        <v/>
      </c>
      <c r="AD34" s="52">
        <f t="shared" si="7"/>
        <v>0</v>
      </c>
      <c r="AE34" s="51" t="str">
        <f t="shared" si="4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5"/>
        <v>0</v>
      </c>
      <c r="G35" s="15" t="str">
        <f t="shared" si="8"/>
        <v>0</v>
      </c>
      <c r="H35" s="19">
        <f t="shared" si="10"/>
        <v>0</v>
      </c>
      <c r="I35" s="26" t="str">
        <f t="shared" si="6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1"/>
        <v/>
      </c>
      <c r="AA35" s="30">
        <f t="shared" si="2"/>
        <v>0</v>
      </c>
      <c r="AB35" s="22"/>
      <c r="AC35" s="46" t="str">
        <f t="shared" si="3"/>
        <v/>
      </c>
      <c r="AD35" s="52">
        <f t="shared" si="7"/>
        <v>0</v>
      </c>
      <c r="AE35" s="51" t="str">
        <f t="shared" si="4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5"/>
        <v>0</v>
      </c>
      <c r="G36" s="15" t="str">
        <f t="shared" si="8"/>
        <v>0</v>
      </c>
      <c r="H36" s="19">
        <f t="shared" si="10"/>
        <v>0</v>
      </c>
      <c r="I36" s="26" t="str">
        <f t="shared" si="6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1"/>
        <v/>
      </c>
      <c r="AA36" s="30">
        <f t="shared" si="2"/>
        <v>0</v>
      </c>
      <c r="AB36" s="19"/>
      <c r="AC36" s="46" t="str">
        <f t="shared" si="3"/>
        <v/>
      </c>
      <c r="AD36" s="52">
        <f t="shared" si="7"/>
        <v>0</v>
      </c>
      <c r="AE36" s="51" t="str">
        <f t="shared" si="4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5"/>
        <v>0</v>
      </c>
      <c r="G37" s="15" t="str">
        <f t="shared" si="8"/>
        <v>0</v>
      </c>
      <c r="H37" s="19">
        <f t="shared" si="10"/>
        <v>0</v>
      </c>
      <c r="I37" s="26" t="str">
        <f t="shared" si="6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1"/>
        <v/>
      </c>
      <c r="AA37" s="30">
        <f t="shared" si="2"/>
        <v>0</v>
      </c>
      <c r="AB37" s="22"/>
      <c r="AC37" s="46" t="str">
        <f t="shared" si="3"/>
        <v/>
      </c>
      <c r="AD37" s="52">
        <f t="shared" si="7"/>
        <v>0</v>
      </c>
      <c r="AE37" s="53" t="str">
        <f t="shared" si="4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7"/>
  <sheetViews>
    <sheetView zoomScale="70" zoomScaleNormal="70" workbookViewId="0">
      <selection activeCell="AE12" sqref="AE12"/>
    </sheetView>
  </sheetViews>
  <sheetFormatPr defaultColWidth="9.140625" defaultRowHeight="15"/>
  <cols>
    <col min="1" max="1" width="3.7109375" bestFit="1" customWidth="1"/>
    <col min="2" max="3" width="26.85546875" customWidth="1"/>
    <col min="4" max="4" width="9.5703125" bestFit="1" customWidth="1"/>
    <col min="6" max="6" width="10" bestFit="1" customWidth="1"/>
    <col min="7" max="7" width="12" bestFit="1" customWidth="1"/>
    <col min="8" max="8" width="11.140625" customWidth="1"/>
    <col min="9" max="9" width="15" customWidth="1"/>
    <col min="10" max="21" width="7.42578125" customWidth="1"/>
    <col min="22" max="25" width="7.42578125" hidden="1" customWidth="1"/>
    <col min="26" max="26" width="12.14062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72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0.5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6</v>
      </c>
      <c r="G3" s="5">
        <f>F2/F3</f>
        <v>8.3333333333333329E-2</v>
      </c>
      <c r="H3" s="6">
        <f>G3*3600</f>
        <v>300</v>
      </c>
      <c r="I3" s="4">
        <f>H3/86400</f>
        <v>3.472222222222222E-3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1.2152777777777778E-3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0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32">
        <f t="shared" si="0"/>
        <v>0</v>
      </c>
      <c r="P4" s="32">
        <f t="shared" si="0"/>
        <v>15</v>
      </c>
      <c r="Q4" s="32">
        <f t="shared" si="0"/>
        <v>15</v>
      </c>
      <c r="R4" s="32">
        <f t="shared" si="0"/>
        <v>15</v>
      </c>
      <c r="S4" s="32">
        <f t="shared" si="0"/>
        <v>0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0</v>
      </c>
      <c r="X4" s="32">
        <f t="shared" si="0"/>
        <v>0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4.6874999999999998E-3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9.3749999999999997E-3</v>
      </c>
      <c r="J6" s="31" t="str">
        <f>VLOOKUP(J7,'PTV Forhindringer'!$A$1:$D$36,2,FALSE)</f>
        <v>Stilstand til hest</v>
      </c>
      <c r="K6" s="31" t="str">
        <f>VLOOKUP(K7,'PTV Forhindringer'!$A$1:$D$36,2,FALSE)</f>
        <v>Opsidning</v>
      </c>
      <c r="L6" s="31" t="str">
        <f>VLOOKUP(L7,'PTV Forhindringer'!$A$1:$D$36,2,FALSE)</f>
        <v>Ride ottetalsfigur med èn hånd</v>
      </c>
      <c r="M6" s="31" t="str">
        <f>VLOOKUP(M7,'PTV Forhindringer'!$A$1:$D$36,2,FALSE)</f>
        <v>Ride gennem labyrint</v>
      </c>
      <c r="N6" s="31" t="str">
        <f>VLOOKUP(N7,'PTV Forhindringer'!$A$1:$D$36,2,FALSE)</f>
        <v>Ride over bro</v>
      </c>
      <c r="O6" s="31" t="str">
        <f>VLOOKUP(O7,'PTV Forhindringer'!$A$1:$D$36,2,FALSE)</f>
        <v>Ride gennem smal passage</v>
      </c>
      <c r="P6" s="31" t="str">
        <f>VLOOKUP(P7,'PTV Forhindringer'!$A$1:$D$36,2,FALSE)</f>
        <v>Føre gennem labyrint</v>
      </c>
      <c r="Q6" s="31" t="str">
        <f>VLOOKUP(Q7,'PTV Forhindringer'!$A$1:$D$36,2,FALSE)</f>
        <v>Føre over bro</v>
      </c>
      <c r="R6" s="31" t="str">
        <f>VLOOKUP(R7,'PTV Forhindringer'!$A$1:$D$36,2,FALSE)</f>
        <v>Føre gennem smal passage</v>
      </c>
      <c r="S6" s="31" t="str">
        <f>VLOOKUP(S7,'PTV Forhindringer'!$A$1:$D$36,2,FALSE)</f>
        <v>Slalom</v>
      </c>
      <c r="T6" s="31" t="str">
        <f>VLOOKUP(T7,'PTV Forhindringer'!$A$1:$D$36,2,FALSE)</f>
        <v>Hæk</v>
      </c>
      <c r="U6" s="31" t="str">
        <f>VLOOKUP(U7,'PTV Forhindringer'!$A$1:$D$36,2,FALSE)</f>
        <v>Lavthængende Grene</v>
      </c>
      <c r="V6" s="31" t="e">
        <f>VLOOKUP(V7,'PTV Forhindringer'!$A$1:$D$36,2,FALSE)</f>
        <v>#N/A</v>
      </c>
      <c r="W6" s="31" t="e">
        <f>VLOOKUP(W7,'PTV Forhindringer'!$A$1:$D$36,2,FALSE)</f>
        <v>#N/A</v>
      </c>
      <c r="X6" s="31" t="e">
        <f>VLOOKUP(X7,'PTV Forhindringer'!$A$1:$D$36,2,FALSE)</f>
        <v>#N/A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19</v>
      </c>
      <c r="K7" s="39">
        <v>23</v>
      </c>
      <c r="L7" s="39">
        <v>3</v>
      </c>
      <c r="M7" s="39">
        <v>22</v>
      </c>
      <c r="N7" s="39">
        <v>26</v>
      </c>
      <c r="O7" s="39">
        <v>9</v>
      </c>
      <c r="P7" s="39">
        <v>21</v>
      </c>
      <c r="Q7" s="39">
        <v>25</v>
      </c>
      <c r="R7" s="39">
        <v>8</v>
      </c>
      <c r="S7" s="39">
        <v>33</v>
      </c>
      <c r="T7" s="39">
        <v>18</v>
      </c>
      <c r="U7" s="39">
        <v>1</v>
      </c>
      <c r="V7" s="39"/>
      <c r="W7" s="39"/>
      <c r="X7" s="39"/>
      <c r="Y7" s="40"/>
      <c r="Z7" s="37"/>
      <c r="AA7" s="37"/>
      <c r="AB7" s="37"/>
      <c r="AC7" s="45"/>
      <c r="AD7" s="49">
        <v>12</v>
      </c>
      <c r="AE7" s="51"/>
    </row>
    <row r="8" spans="1:31" ht="15" customHeight="1">
      <c r="A8" s="10">
        <v>40</v>
      </c>
      <c r="B8" s="18" t="s">
        <v>102</v>
      </c>
      <c r="C8" s="18" t="s">
        <v>103</v>
      </c>
      <c r="D8" s="11">
        <v>0.54863425925925924</v>
      </c>
      <c r="E8" s="11">
        <v>0.55189814814814808</v>
      </c>
      <c r="F8" s="3">
        <f>E8-D8</f>
        <v>3.263888888888844E-3</v>
      </c>
      <c r="G8" s="15" t="str">
        <f>IF(F8&lt;=$I$5,"0",F8-$I$5)</f>
        <v>0</v>
      </c>
      <c r="H8" s="19">
        <f>G8*86400</f>
        <v>0</v>
      </c>
      <c r="I8" s="26">
        <f>IF(B8&lt;&gt;0,ROUNDUP(IF(H8/4&gt;30,30,H8/4),0),"")</f>
        <v>0</v>
      </c>
      <c r="J8" s="29">
        <v>0</v>
      </c>
      <c r="K8" s="24">
        <v>5</v>
      </c>
      <c r="L8" s="24">
        <v>7</v>
      </c>
      <c r="M8" s="24">
        <v>8</v>
      </c>
      <c r="N8" s="24">
        <v>9</v>
      </c>
      <c r="O8" s="24">
        <v>10</v>
      </c>
      <c r="P8" s="24">
        <v>10</v>
      </c>
      <c r="Q8" s="24">
        <v>9</v>
      </c>
      <c r="R8" s="24">
        <v>10</v>
      </c>
      <c r="S8" s="24">
        <v>7</v>
      </c>
      <c r="T8" s="24">
        <v>9</v>
      </c>
      <c r="U8" s="24">
        <v>10</v>
      </c>
      <c r="V8" s="24"/>
      <c r="W8" s="24"/>
      <c r="X8" s="24"/>
      <c r="Y8" s="24"/>
      <c r="Z8" s="30">
        <f t="shared" ref="Z8:Z37" si="1">IF(B8&lt;&gt;0,(SUM(J8:Y8)),"")</f>
        <v>94</v>
      </c>
      <c r="AA8" s="30">
        <f t="shared" ref="AA8:AA37" si="2">IF(B8&lt;&gt;0,I8*-1,0)</f>
        <v>0</v>
      </c>
      <c r="AB8" s="19"/>
      <c r="AC8" s="46">
        <f t="shared" ref="AC8:AC37" si="3">IF(B8&lt;&gt;0,(IF(Z8+AA8&lt;0,0,Z8+AA8)*OR(IF(AB8=1,0,Z8+AA8))),"")</f>
        <v>94</v>
      </c>
      <c r="AD8" s="52">
        <f>IF(B8&lt;&gt;0,AC8/AD$7,0)</f>
        <v>7.833333333333333</v>
      </c>
      <c r="AE8" s="51">
        <f>IF(B8&lt;&gt;0,RANK(AD8,AD$8:AD$37),"")</f>
        <v>3</v>
      </c>
    </row>
    <row r="9" spans="1:31" ht="15" customHeight="1">
      <c r="A9" s="10">
        <v>41</v>
      </c>
      <c r="B9" s="18" t="s">
        <v>106</v>
      </c>
      <c r="C9" s="18" t="s">
        <v>91</v>
      </c>
      <c r="D9" s="11">
        <v>0.55211805555555549</v>
      </c>
      <c r="E9" s="11">
        <v>0.55612268518518515</v>
      </c>
      <c r="F9" s="3">
        <f t="shared" ref="F8:F37" si="4">E9-D9</f>
        <v>4.0046296296296635E-3</v>
      </c>
      <c r="G9" s="15" t="str">
        <f>IF(F9&lt;=$I$5,"0",F9-$I$5)</f>
        <v>0</v>
      </c>
      <c r="H9" s="19">
        <f>G9*86400</f>
        <v>0</v>
      </c>
      <c r="I9" s="26">
        <f t="shared" ref="I9:I37" si="5">IF(B9&lt;&gt;0,ROUNDUP(IF(H9/4&gt;30,30,H9/4),0),"")</f>
        <v>0</v>
      </c>
      <c r="J9" s="25">
        <v>7</v>
      </c>
      <c r="K9" s="21">
        <v>10</v>
      </c>
      <c r="L9" s="21">
        <v>7</v>
      </c>
      <c r="M9" s="21">
        <v>9</v>
      </c>
      <c r="N9" s="21">
        <v>9</v>
      </c>
      <c r="O9" s="21">
        <v>10</v>
      </c>
      <c r="P9" s="21">
        <v>6</v>
      </c>
      <c r="Q9" s="21">
        <v>9</v>
      </c>
      <c r="R9" s="21">
        <v>10</v>
      </c>
      <c r="S9" s="21">
        <v>7</v>
      </c>
      <c r="T9" s="21">
        <v>10</v>
      </c>
      <c r="U9" s="42">
        <v>4</v>
      </c>
      <c r="V9" s="21"/>
      <c r="W9" s="21"/>
      <c r="X9" s="21"/>
      <c r="Y9" s="21"/>
      <c r="Z9" s="30">
        <f t="shared" si="1"/>
        <v>98</v>
      </c>
      <c r="AA9" s="30">
        <f t="shared" si="2"/>
        <v>0</v>
      </c>
      <c r="AB9" s="22"/>
      <c r="AC9" s="46">
        <f t="shared" si="3"/>
        <v>98</v>
      </c>
      <c r="AD9" s="52">
        <f t="shared" ref="AD9:AD37" si="6">IF(B9&lt;&gt;0,AC9/AD$7,0)</f>
        <v>8.1666666666666661</v>
      </c>
      <c r="AE9" s="51">
        <f>IF(B9&lt;&gt;0,RANK(AD9,AD$8:AD$37),"")</f>
        <v>2</v>
      </c>
    </row>
    <row r="10" spans="1:31" ht="15" customHeight="1">
      <c r="A10" s="10">
        <v>42</v>
      </c>
      <c r="B10" s="18" t="s">
        <v>111</v>
      </c>
      <c r="C10" s="18" t="s">
        <v>112</v>
      </c>
      <c r="D10" s="11">
        <v>0.55559027777777781</v>
      </c>
      <c r="E10" s="11">
        <v>0.56119212962962961</v>
      </c>
      <c r="F10" s="3">
        <f t="shared" si="4"/>
        <v>5.6018518518518023E-3</v>
      </c>
      <c r="G10" s="15">
        <f t="shared" ref="G10:G37" si="7">IF(F10&lt;=$I$5,"0",F10-$I$5)</f>
        <v>9.1435185185180252E-4</v>
      </c>
      <c r="H10" s="19">
        <f t="shared" ref="H10:H19" si="8">G10*86400</f>
        <v>78.999999999995737</v>
      </c>
      <c r="I10" s="26">
        <f t="shared" si="5"/>
        <v>20</v>
      </c>
      <c r="J10" s="29">
        <v>10</v>
      </c>
      <c r="K10" s="24">
        <v>0</v>
      </c>
      <c r="L10" s="24">
        <v>5</v>
      </c>
      <c r="M10" s="24">
        <v>5</v>
      </c>
      <c r="N10" s="24">
        <v>10</v>
      </c>
      <c r="O10" s="24">
        <v>0</v>
      </c>
      <c r="P10" s="24">
        <v>6</v>
      </c>
      <c r="Q10" s="24">
        <v>9</v>
      </c>
      <c r="R10" s="24">
        <v>10</v>
      </c>
      <c r="S10" s="24">
        <v>7</v>
      </c>
      <c r="T10" s="24">
        <v>4</v>
      </c>
      <c r="U10" s="24">
        <v>7</v>
      </c>
      <c r="V10" s="24"/>
      <c r="W10" s="24"/>
      <c r="X10" s="24"/>
      <c r="Y10" s="24"/>
      <c r="Z10" s="30">
        <f t="shared" si="1"/>
        <v>73</v>
      </c>
      <c r="AA10" s="30">
        <f t="shared" si="2"/>
        <v>-20</v>
      </c>
      <c r="AB10" s="19"/>
      <c r="AC10" s="46">
        <f t="shared" si="3"/>
        <v>53</v>
      </c>
      <c r="AD10" s="52">
        <f t="shared" si="6"/>
        <v>4.416666666666667</v>
      </c>
      <c r="AE10" s="51">
        <f t="shared" ref="AE9:AE37" si="9">IF(B10&lt;&gt;0,RANK(AD10,AD$8:AD$37),"")</f>
        <v>7</v>
      </c>
    </row>
    <row r="11" spans="1:31" ht="15" customHeight="1">
      <c r="A11" s="10">
        <v>43</v>
      </c>
      <c r="B11" s="18" t="s">
        <v>113</v>
      </c>
      <c r="C11" s="18" t="s">
        <v>114</v>
      </c>
      <c r="D11" s="11">
        <v>0.55906250000000002</v>
      </c>
      <c r="E11" s="11">
        <v>0.56415509259259256</v>
      </c>
      <c r="F11" s="3">
        <f t="shared" si="4"/>
        <v>5.0925925925925375E-3</v>
      </c>
      <c r="G11" s="15">
        <f t="shared" si="7"/>
        <v>4.0509259259253767E-4</v>
      </c>
      <c r="H11" s="19">
        <f t="shared" si="8"/>
        <v>34.999999999995254</v>
      </c>
      <c r="I11" s="26">
        <f t="shared" si="5"/>
        <v>9</v>
      </c>
      <c r="J11" s="25">
        <v>10</v>
      </c>
      <c r="K11" s="21">
        <v>0</v>
      </c>
      <c r="L11" s="21">
        <v>7</v>
      </c>
      <c r="M11" s="21">
        <v>8</v>
      </c>
      <c r="N11" s="21">
        <v>9</v>
      </c>
      <c r="O11" s="21">
        <v>10</v>
      </c>
      <c r="P11" s="21">
        <v>8</v>
      </c>
      <c r="Q11" s="21">
        <v>10</v>
      </c>
      <c r="R11" s="21">
        <v>10</v>
      </c>
      <c r="S11" s="21">
        <v>0</v>
      </c>
      <c r="T11" s="21">
        <v>0</v>
      </c>
      <c r="U11" s="42">
        <v>7</v>
      </c>
      <c r="V11" s="21"/>
      <c r="W11" s="21"/>
      <c r="X11" s="21"/>
      <c r="Y11" s="21"/>
      <c r="Z11" s="30">
        <f t="shared" si="1"/>
        <v>79</v>
      </c>
      <c r="AA11" s="30">
        <f t="shared" si="2"/>
        <v>-9</v>
      </c>
      <c r="AB11" s="22"/>
      <c r="AC11" s="46">
        <f t="shared" si="3"/>
        <v>70</v>
      </c>
      <c r="AD11" s="52">
        <f t="shared" si="6"/>
        <v>5.833333333333333</v>
      </c>
      <c r="AE11" s="51">
        <f t="shared" si="9"/>
        <v>6</v>
      </c>
    </row>
    <row r="12" spans="1:31" ht="15" customHeight="1">
      <c r="A12" s="10">
        <v>37</v>
      </c>
      <c r="B12" s="18" t="s">
        <v>107</v>
      </c>
      <c r="C12" s="18" t="s">
        <v>108</v>
      </c>
      <c r="D12" s="11">
        <v>0.56251157407407404</v>
      </c>
      <c r="E12" s="11">
        <v>0.56640046296296298</v>
      </c>
      <c r="F12" s="3">
        <f t="shared" si="4"/>
        <v>3.8888888888889417E-3</v>
      </c>
      <c r="G12" s="15" t="str">
        <f t="shared" si="7"/>
        <v>0</v>
      </c>
      <c r="H12" s="19">
        <f t="shared" si="8"/>
        <v>0</v>
      </c>
      <c r="I12" s="26">
        <f t="shared" si="5"/>
        <v>0</v>
      </c>
      <c r="J12" s="29">
        <v>10</v>
      </c>
      <c r="K12" s="24">
        <v>9</v>
      </c>
      <c r="L12" s="24">
        <v>2</v>
      </c>
      <c r="M12" s="24">
        <v>9</v>
      </c>
      <c r="N12" s="24">
        <v>9</v>
      </c>
      <c r="O12" s="24">
        <v>7</v>
      </c>
      <c r="P12" s="24">
        <v>0</v>
      </c>
      <c r="Q12" s="24">
        <v>9</v>
      </c>
      <c r="R12" s="24">
        <v>10</v>
      </c>
      <c r="S12" s="24">
        <v>7</v>
      </c>
      <c r="T12" s="24">
        <v>0</v>
      </c>
      <c r="U12" s="24">
        <v>7</v>
      </c>
      <c r="V12" s="24"/>
      <c r="W12" s="24"/>
      <c r="X12" s="24"/>
      <c r="Y12" s="24"/>
      <c r="Z12" s="30">
        <f t="shared" si="1"/>
        <v>79</v>
      </c>
      <c r="AA12" s="30">
        <f t="shared" si="2"/>
        <v>0</v>
      </c>
      <c r="AB12" s="19"/>
      <c r="AC12" s="46">
        <f t="shared" si="3"/>
        <v>79</v>
      </c>
      <c r="AD12" s="52">
        <f t="shared" si="6"/>
        <v>6.583333333333333</v>
      </c>
      <c r="AE12" s="51">
        <f t="shared" si="9"/>
        <v>4</v>
      </c>
    </row>
    <row r="13" spans="1:31" ht="15" customHeight="1">
      <c r="A13" s="10">
        <v>45</v>
      </c>
      <c r="B13" s="18" t="s">
        <v>100</v>
      </c>
      <c r="C13" s="18" t="s">
        <v>101</v>
      </c>
      <c r="D13" s="11">
        <v>0.56600694444444444</v>
      </c>
      <c r="E13" s="11">
        <v>0.56908564814814822</v>
      </c>
      <c r="F13" s="3">
        <f t="shared" si="4"/>
        <v>3.0787037037037779E-3</v>
      </c>
      <c r="G13" s="15" t="str">
        <f t="shared" si="7"/>
        <v>0</v>
      </c>
      <c r="H13" s="19">
        <f t="shared" si="8"/>
        <v>0</v>
      </c>
      <c r="I13" s="26">
        <f t="shared" si="5"/>
        <v>0</v>
      </c>
      <c r="J13" s="25">
        <v>6</v>
      </c>
      <c r="K13" s="21">
        <v>10</v>
      </c>
      <c r="L13" s="21">
        <v>7</v>
      </c>
      <c r="M13" s="21">
        <v>10</v>
      </c>
      <c r="N13" s="21">
        <v>10</v>
      </c>
      <c r="O13" s="21">
        <v>10</v>
      </c>
      <c r="P13" s="21">
        <v>10</v>
      </c>
      <c r="Q13" s="21">
        <v>9</v>
      </c>
      <c r="R13" s="21">
        <v>10</v>
      </c>
      <c r="S13" s="21">
        <v>10</v>
      </c>
      <c r="T13" s="21">
        <v>10</v>
      </c>
      <c r="U13" s="42">
        <v>7</v>
      </c>
      <c r="V13" s="21"/>
      <c r="W13" s="21"/>
      <c r="X13" s="21"/>
      <c r="Y13" s="21"/>
      <c r="Z13" s="30">
        <f t="shared" si="1"/>
        <v>109</v>
      </c>
      <c r="AA13" s="30">
        <f t="shared" si="2"/>
        <v>0</v>
      </c>
      <c r="AB13" s="22"/>
      <c r="AC13" s="46">
        <f t="shared" si="3"/>
        <v>109</v>
      </c>
      <c r="AD13" s="52">
        <f t="shared" si="6"/>
        <v>9.0833333333333339</v>
      </c>
      <c r="AE13" s="51">
        <f t="shared" si="9"/>
        <v>1</v>
      </c>
    </row>
    <row r="14" spans="1:31" ht="15" customHeight="1">
      <c r="A14" s="10">
        <v>46</v>
      </c>
      <c r="B14" s="18" t="s">
        <v>115</v>
      </c>
      <c r="C14" s="18" t="s">
        <v>91</v>
      </c>
      <c r="D14" s="11">
        <v>0.56951388888888888</v>
      </c>
      <c r="E14" s="11">
        <v>0.57408564814814811</v>
      </c>
      <c r="F14" s="3">
        <f t="shared" si="4"/>
        <v>4.5717592592592338E-3</v>
      </c>
      <c r="G14" s="15" t="str">
        <f t="shared" si="7"/>
        <v>0</v>
      </c>
      <c r="H14" s="19">
        <f t="shared" si="8"/>
        <v>0</v>
      </c>
      <c r="I14" s="26">
        <f t="shared" si="5"/>
        <v>0</v>
      </c>
      <c r="J14" s="29">
        <v>9</v>
      </c>
      <c r="K14" s="24">
        <v>2</v>
      </c>
      <c r="L14" s="24">
        <v>2</v>
      </c>
      <c r="M14" s="24">
        <v>8</v>
      </c>
      <c r="N14" s="24">
        <v>10</v>
      </c>
      <c r="O14" s="24">
        <v>10</v>
      </c>
      <c r="P14" s="24">
        <v>2</v>
      </c>
      <c r="Q14" s="24">
        <v>8</v>
      </c>
      <c r="R14" s="24">
        <v>5</v>
      </c>
      <c r="S14" s="24">
        <v>4</v>
      </c>
      <c r="T14" s="24">
        <v>9</v>
      </c>
      <c r="U14" s="24">
        <v>10</v>
      </c>
      <c r="V14" s="24"/>
      <c r="W14" s="24"/>
      <c r="X14" s="24"/>
      <c r="Y14" s="24"/>
      <c r="Z14" s="30">
        <f t="shared" si="1"/>
        <v>79</v>
      </c>
      <c r="AA14" s="30">
        <f t="shared" si="2"/>
        <v>0</v>
      </c>
      <c r="AB14" s="19"/>
      <c r="AC14" s="46">
        <f t="shared" si="3"/>
        <v>79</v>
      </c>
      <c r="AD14" s="52">
        <f t="shared" si="6"/>
        <v>6.583333333333333</v>
      </c>
      <c r="AE14" s="51">
        <f t="shared" si="9"/>
        <v>4</v>
      </c>
    </row>
    <row r="15" spans="1:31" ht="15" hidden="1" customHeight="1">
      <c r="A15" s="10">
        <v>0</v>
      </c>
      <c r="B15" s="18">
        <v>0</v>
      </c>
      <c r="C15" s="18">
        <v>0</v>
      </c>
      <c r="D15" s="11"/>
      <c r="E15" s="11"/>
      <c r="F15" s="3">
        <f t="shared" si="4"/>
        <v>0</v>
      </c>
      <c r="G15" s="15" t="str">
        <f t="shared" si="7"/>
        <v>0</v>
      </c>
      <c r="H15" s="19">
        <f t="shared" si="8"/>
        <v>0</v>
      </c>
      <c r="I15" s="26" t="str">
        <f t="shared" si="5"/>
        <v/>
      </c>
      <c r="J15" s="2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2"/>
      <c r="V15" s="21"/>
      <c r="W15" s="21"/>
      <c r="X15" s="21"/>
      <c r="Y15" s="21"/>
      <c r="Z15" s="30" t="str">
        <f t="shared" si="1"/>
        <v/>
      </c>
      <c r="AA15" s="30">
        <f t="shared" si="2"/>
        <v>0</v>
      </c>
      <c r="AB15" s="22"/>
      <c r="AC15" s="46" t="str">
        <f t="shared" si="3"/>
        <v/>
      </c>
      <c r="AD15" s="52">
        <f t="shared" si="6"/>
        <v>0</v>
      </c>
      <c r="AE15" s="51" t="str">
        <f t="shared" si="9"/>
        <v/>
      </c>
    </row>
    <row r="16" spans="1:31" ht="15" hidden="1" customHeight="1">
      <c r="A16" s="10">
        <v>0</v>
      </c>
      <c r="B16" s="18">
        <v>0</v>
      </c>
      <c r="C16" s="18">
        <v>0</v>
      </c>
      <c r="D16" s="11"/>
      <c r="E16" s="11"/>
      <c r="F16" s="3">
        <f t="shared" si="4"/>
        <v>0</v>
      </c>
      <c r="G16" s="15" t="str">
        <f t="shared" si="7"/>
        <v>0</v>
      </c>
      <c r="H16" s="19">
        <f t="shared" si="8"/>
        <v>0</v>
      </c>
      <c r="I16" s="26" t="str">
        <f t="shared" si="5"/>
        <v/>
      </c>
      <c r="J16" s="2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0" t="str">
        <f t="shared" si="1"/>
        <v/>
      </c>
      <c r="AA16" s="30">
        <f t="shared" si="2"/>
        <v>0</v>
      </c>
      <c r="AB16" s="19"/>
      <c r="AC16" s="46" t="str">
        <f t="shared" si="3"/>
        <v/>
      </c>
      <c r="AD16" s="52">
        <f t="shared" si="6"/>
        <v>0</v>
      </c>
      <c r="AE16" s="51" t="str">
        <f t="shared" si="9"/>
        <v/>
      </c>
    </row>
    <row r="17" spans="1:31" ht="15" hidden="1" customHeight="1">
      <c r="A17" s="10">
        <v>0</v>
      </c>
      <c r="B17" s="18">
        <v>0</v>
      </c>
      <c r="C17" s="18">
        <v>0</v>
      </c>
      <c r="D17" s="11"/>
      <c r="E17" s="11"/>
      <c r="F17" s="3">
        <f t="shared" si="4"/>
        <v>0</v>
      </c>
      <c r="G17" s="15" t="str">
        <f t="shared" si="7"/>
        <v>0</v>
      </c>
      <c r="H17" s="19">
        <f t="shared" si="8"/>
        <v>0</v>
      </c>
      <c r="I17" s="26" t="str">
        <f t="shared" si="5"/>
        <v/>
      </c>
      <c r="J17" s="2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2"/>
      <c r="V17" s="21"/>
      <c r="W17" s="21"/>
      <c r="X17" s="21"/>
      <c r="Y17" s="21"/>
      <c r="Z17" s="30" t="str">
        <f t="shared" si="1"/>
        <v/>
      </c>
      <c r="AA17" s="30">
        <f t="shared" si="2"/>
        <v>0</v>
      </c>
      <c r="AB17" s="22"/>
      <c r="AC17" s="46" t="str">
        <f t="shared" si="3"/>
        <v/>
      </c>
      <c r="AD17" s="52">
        <f t="shared" si="6"/>
        <v>0</v>
      </c>
      <c r="AE17" s="51" t="str">
        <f t="shared" si="9"/>
        <v/>
      </c>
    </row>
    <row r="18" spans="1:31" ht="15" hidden="1" customHeight="1">
      <c r="A18" s="10">
        <v>0</v>
      </c>
      <c r="B18" s="18">
        <v>0</v>
      </c>
      <c r="C18" s="18">
        <v>0</v>
      </c>
      <c r="D18" s="11"/>
      <c r="E18" s="11"/>
      <c r="F18" s="3">
        <f t="shared" si="4"/>
        <v>0</v>
      </c>
      <c r="G18" s="15" t="str">
        <f t="shared" si="7"/>
        <v>0</v>
      </c>
      <c r="H18" s="19">
        <f t="shared" si="8"/>
        <v>0</v>
      </c>
      <c r="I18" s="26" t="str">
        <f t="shared" si="5"/>
        <v/>
      </c>
      <c r="J18" s="2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30" t="str">
        <f t="shared" si="1"/>
        <v/>
      </c>
      <c r="AA18" s="30">
        <f t="shared" si="2"/>
        <v>0</v>
      </c>
      <c r="AB18" s="19"/>
      <c r="AC18" s="46" t="str">
        <f t="shared" si="3"/>
        <v/>
      </c>
      <c r="AD18" s="52">
        <f t="shared" si="6"/>
        <v>0</v>
      </c>
      <c r="AE18" s="51" t="str">
        <f t="shared" si="9"/>
        <v/>
      </c>
    </row>
    <row r="19" spans="1:31" ht="15" hidden="1" customHeight="1">
      <c r="A19" s="10">
        <v>0</v>
      </c>
      <c r="B19" s="18">
        <v>0</v>
      </c>
      <c r="C19" s="18">
        <v>0</v>
      </c>
      <c r="D19" s="11"/>
      <c r="E19" s="11"/>
      <c r="F19" s="3">
        <f t="shared" si="4"/>
        <v>0</v>
      </c>
      <c r="G19" s="15" t="str">
        <f t="shared" si="7"/>
        <v>0</v>
      </c>
      <c r="H19" s="19">
        <f t="shared" si="8"/>
        <v>0</v>
      </c>
      <c r="I19" s="26" t="str">
        <f t="shared" si="5"/>
        <v/>
      </c>
      <c r="J19" s="2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2"/>
      <c r="V19" s="21"/>
      <c r="W19" s="21"/>
      <c r="X19" s="21"/>
      <c r="Y19" s="21"/>
      <c r="Z19" s="30" t="str">
        <f t="shared" si="1"/>
        <v/>
      </c>
      <c r="AA19" s="30">
        <f t="shared" si="2"/>
        <v>0</v>
      </c>
      <c r="AB19" s="22"/>
      <c r="AC19" s="46" t="str">
        <f t="shared" si="3"/>
        <v/>
      </c>
      <c r="AD19" s="52">
        <f t="shared" si="6"/>
        <v>0</v>
      </c>
      <c r="AE19" s="51" t="str">
        <f t="shared" si="9"/>
        <v/>
      </c>
    </row>
    <row r="20" spans="1:31" ht="15" hidden="1" customHeight="1">
      <c r="A20" s="10">
        <v>0</v>
      </c>
      <c r="B20" s="18">
        <v>0</v>
      </c>
      <c r="C20" s="18">
        <v>0</v>
      </c>
      <c r="D20" s="11"/>
      <c r="E20" s="11"/>
      <c r="F20" s="3">
        <f t="shared" si="4"/>
        <v>0</v>
      </c>
      <c r="G20" s="15" t="str">
        <f t="shared" si="7"/>
        <v>0</v>
      </c>
      <c r="H20" s="19">
        <f>G20*86399</f>
        <v>0</v>
      </c>
      <c r="I20" s="26" t="str">
        <f t="shared" si="5"/>
        <v/>
      </c>
      <c r="J20" s="2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30" t="str">
        <f t="shared" si="1"/>
        <v/>
      </c>
      <c r="AA20" s="30">
        <f t="shared" si="2"/>
        <v>0</v>
      </c>
      <c r="AB20" s="19"/>
      <c r="AC20" s="46" t="str">
        <f t="shared" si="3"/>
        <v/>
      </c>
      <c r="AD20" s="52">
        <f t="shared" si="6"/>
        <v>0</v>
      </c>
      <c r="AE20" s="51" t="str">
        <f t="shared" si="9"/>
        <v/>
      </c>
    </row>
    <row r="21" spans="1:31" ht="15" hidden="1" customHeight="1">
      <c r="A21" s="10">
        <v>0</v>
      </c>
      <c r="B21" s="18">
        <v>0</v>
      </c>
      <c r="C21" s="18">
        <v>0</v>
      </c>
      <c r="D21" s="11"/>
      <c r="E21" s="11"/>
      <c r="F21" s="3">
        <f t="shared" si="4"/>
        <v>0</v>
      </c>
      <c r="G21" s="15" t="str">
        <f t="shared" si="7"/>
        <v>0</v>
      </c>
      <c r="H21" s="19">
        <f t="shared" ref="H21:H37" si="10">G21*86399</f>
        <v>0</v>
      </c>
      <c r="I21" s="26" t="str">
        <f t="shared" si="5"/>
        <v/>
      </c>
      <c r="J21" s="2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2"/>
      <c r="V21" s="21"/>
      <c r="W21" s="21"/>
      <c r="X21" s="21"/>
      <c r="Y21" s="21"/>
      <c r="Z21" s="30" t="str">
        <f t="shared" si="1"/>
        <v/>
      </c>
      <c r="AA21" s="30">
        <f t="shared" si="2"/>
        <v>0</v>
      </c>
      <c r="AB21" s="22"/>
      <c r="AC21" s="46" t="str">
        <f t="shared" si="3"/>
        <v/>
      </c>
      <c r="AD21" s="52">
        <f t="shared" si="6"/>
        <v>0</v>
      </c>
      <c r="AE21" s="51" t="str">
        <f t="shared" si="9"/>
        <v/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4"/>
        <v>0</v>
      </c>
      <c r="G22" s="15" t="str">
        <f t="shared" si="7"/>
        <v>0</v>
      </c>
      <c r="H22" s="19">
        <f t="shared" si="10"/>
        <v>0</v>
      </c>
      <c r="I22" s="26" t="str">
        <f t="shared" si="5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1"/>
        <v/>
      </c>
      <c r="AA22" s="30">
        <f t="shared" si="2"/>
        <v>0</v>
      </c>
      <c r="AB22" s="19"/>
      <c r="AC22" s="46" t="str">
        <f t="shared" si="3"/>
        <v/>
      </c>
      <c r="AD22" s="52">
        <f t="shared" si="6"/>
        <v>0</v>
      </c>
      <c r="AE22" s="51" t="str">
        <f t="shared" si="9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4"/>
        <v>0</v>
      </c>
      <c r="G23" s="15" t="str">
        <f t="shared" si="7"/>
        <v>0</v>
      </c>
      <c r="H23" s="19">
        <f t="shared" si="10"/>
        <v>0</v>
      </c>
      <c r="I23" s="26" t="str">
        <f t="shared" si="5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1"/>
        <v/>
      </c>
      <c r="AA23" s="30">
        <f t="shared" si="2"/>
        <v>0</v>
      </c>
      <c r="AB23" s="22"/>
      <c r="AC23" s="46" t="str">
        <f t="shared" si="3"/>
        <v/>
      </c>
      <c r="AD23" s="52">
        <f t="shared" si="6"/>
        <v>0</v>
      </c>
      <c r="AE23" s="51" t="str">
        <f t="shared" si="9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4"/>
        <v>0</v>
      </c>
      <c r="G24" s="15" t="str">
        <f t="shared" si="7"/>
        <v>0</v>
      </c>
      <c r="H24" s="19">
        <f t="shared" si="10"/>
        <v>0</v>
      </c>
      <c r="I24" s="26" t="str">
        <f t="shared" si="5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1"/>
        <v/>
      </c>
      <c r="AA24" s="30">
        <f t="shared" si="2"/>
        <v>0</v>
      </c>
      <c r="AB24" s="19"/>
      <c r="AC24" s="46" t="str">
        <f t="shared" si="3"/>
        <v/>
      </c>
      <c r="AD24" s="52">
        <f t="shared" si="6"/>
        <v>0</v>
      </c>
      <c r="AE24" s="51" t="str">
        <f t="shared" si="9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4"/>
        <v>0</v>
      </c>
      <c r="G25" s="15" t="str">
        <f t="shared" si="7"/>
        <v>0</v>
      </c>
      <c r="H25" s="19">
        <f t="shared" si="10"/>
        <v>0</v>
      </c>
      <c r="I25" s="26" t="str">
        <f t="shared" si="5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1"/>
        <v/>
      </c>
      <c r="AA25" s="30">
        <f t="shared" si="2"/>
        <v>0</v>
      </c>
      <c r="AB25" s="22"/>
      <c r="AC25" s="46" t="str">
        <f t="shared" si="3"/>
        <v/>
      </c>
      <c r="AD25" s="52">
        <f t="shared" si="6"/>
        <v>0</v>
      </c>
      <c r="AE25" s="51" t="str">
        <f t="shared" si="9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4"/>
        <v>0</v>
      </c>
      <c r="G26" s="15" t="str">
        <f t="shared" si="7"/>
        <v>0</v>
      </c>
      <c r="H26" s="19">
        <f t="shared" si="10"/>
        <v>0</v>
      </c>
      <c r="I26" s="26" t="str">
        <f t="shared" si="5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1"/>
        <v/>
      </c>
      <c r="AA26" s="30">
        <f t="shared" si="2"/>
        <v>0</v>
      </c>
      <c r="AB26" s="19"/>
      <c r="AC26" s="46" t="str">
        <f t="shared" si="3"/>
        <v/>
      </c>
      <c r="AD26" s="52">
        <f t="shared" si="6"/>
        <v>0</v>
      </c>
      <c r="AE26" s="51" t="str">
        <f t="shared" si="9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si="4"/>
        <v>0</v>
      </c>
      <c r="G27" s="15" t="str">
        <f t="shared" si="7"/>
        <v>0</v>
      </c>
      <c r="H27" s="19">
        <f t="shared" si="10"/>
        <v>0</v>
      </c>
      <c r="I27" s="26" t="str">
        <f t="shared" si="5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1"/>
        <v/>
      </c>
      <c r="AA27" s="30">
        <f t="shared" si="2"/>
        <v>0</v>
      </c>
      <c r="AB27" s="22"/>
      <c r="AC27" s="46" t="str">
        <f t="shared" si="3"/>
        <v/>
      </c>
      <c r="AD27" s="52">
        <f t="shared" si="6"/>
        <v>0</v>
      </c>
      <c r="AE27" s="51" t="str">
        <f t="shared" si="9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4"/>
        <v>0</v>
      </c>
      <c r="G28" s="15" t="str">
        <f t="shared" si="7"/>
        <v>0</v>
      </c>
      <c r="H28" s="19">
        <f t="shared" si="10"/>
        <v>0</v>
      </c>
      <c r="I28" s="26" t="str">
        <f t="shared" si="5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1"/>
        <v/>
      </c>
      <c r="AA28" s="30">
        <f t="shared" si="2"/>
        <v>0</v>
      </c>
      <c r="AB28" s="19"/>
      <c r="AC28" s="46" t="str">
        <f t="shared" si="3"/>
        <v/>
      </c>
      <c r="AD28" s="52">
        <f t="shared" si="6"/>
        <v>0</v>
      </c>
      <c r="AE28" s="51" t="str">
        <f t="shared" si="9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4"/>
        <v>0</v>
      </c>
      <c r="G29" s="15" t="str">
        <f t="shared" si="7"/>
        <v>0</v>
      </c>
      <c r="H29" s="19">
        <f t="shared" si="10"/>
        <v>0</v>
      </c>
      <c r="I29" s="26" t="str">
        <f t="shared" si="5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1"/>
        <v/>
      </c>
      <c r="AA29" s="30">
        <f t="shared" si="2"/>
        <v>0</v>
      </c>
      <c r="AB29" s="22"/>
      <c r="AC29" s="46" t="str">
        <f t="shared" si="3"/>
        <v/>
      </c>
      <c r="AD29" s="52">
        <f t="shared" si="6"/>
        <v>0</v>
      </c>
      <c r="AE29" s="51" t="str">
        <f t="shared" si="9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4"/>
        <v>0</v>
      </c>
      <c r="G30" s="15" t="str">
        <f t="shared" si="7"/>
        <v>0</v>
      </c>
      <c r="H30" s="19">
        <f t="shared" si="10"/>
        <v>0</v>
      </c>
      <c r="I30" s="26" t="str">
        <f t="shared" si="5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1"/>
        <v/>
      </c>
      <c r="AA30" s="30">
        <f t="shared" si="2"/>
        <v>0</v>
      </c>
      <c r="AB30" s="19"/>
      <c r="AC30" s="46" t="str">
        <f t="shared" si="3"/>
        <v/>
      </c>
      <c r="AD30" s="52">
        <f t="shared" si="6"/>
        <v>0</v>
      </c>
      <c r="AE30" s="51" t="str">
        <f t="shared" si="9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4"/>
        <v>0</v>
      </c>
      <c r="G31" s="15" t="str">
        <f t="shared" si="7"/>
        <v>0</v>
      </c>
      <c r="H31" s="19">
        <f t="shared" si="10"/>
        <v>0</v>
      </c>
      <c r="I31" s="26" t="str">
        <f t="shared" si="5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1"/>
        <v/>
      </c>
      <c r="AA31" s="30">
        <f t="shared" si="2"/>
        <v>0</v>
      </c>
      <c r="AB31" s="22"/>
      <c r="AC31" s="46" t="str">
        <f t="shared" si="3"/>
        <v/>
      </c>
      <c r="AD31" s="52">
        <f t="shared" si="6"/>
        <v>0</v>
      </c>
      <c r="AE31" s="51" t="str">
        <f t="shared" si="9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4"/>
        <v>0</v>
      </c>
      <c r="G32" s="15" t="str">
        <f t="shared" si="7"/>
        <v>0</v>
      </c>
      <c r="H32" s="19">
        <f t="shared" si="10"/>
        <v>0</v>
      </c>
      <c r="I32" s="26" t="str">
        <f t="shared" si="5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1"/>
        <v/>
      </c>
      <c r="AA32" s="30">
        <f t="shared" si="2"/>
        <v>0</v>
      </c>
      <c r="AB32" s="19"/>
      <c r="AC32" s="46" t="str">
        <f t="shared" si="3"/>
        <v/>
      </c>
      <c r="AD32" s="52">
        <f t="shared" si="6"/>
        <v>0</v>
      </c>
      <c r="AE32" s="51" t="str">
        <f t="shared" si="9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4"/>
        <v>0</v>
      </c>
      <c r="G33" s="15" t="str">
        <f t="shared" si="7"/>
        <v>0</v>
      </c>
      <c r="H33" s="19">
        <f t="shared" si="10"/>
        <v>0</v>
      </c>
      <c r="I33" s="26" t="str">
        <f t="shared" si="5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1"/>
        <v/>
      </c>
      <c r="AA33" s="30">
        <f t="shared" si="2"/>
        <v>0</v>
      </c>
      <c r="AB33" s="22"/>
      <c r="AC33" s="46" t="str">
        <f t="shared" si="3"/>
        <v/>
      </c>
      <c r="AD33" s="52">
        <f t="shared" si="6"/>
        <v>0</v>
      </c>
      <c r="AE33" s="51" t="str">
        <f t="shared" si="9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4"/>
        <v>0</v>
      </c>
      <c r="G34" s="15" t="str">
        <f t="shared" si="7"/>
        <v>0</v>
      </c>
      <c r="H34" s="19">
        <f t="shared" si="10"/>
        <v>0</v>
      </c>
      <c r="I34" s="26" t="str">
        <f t="shared" si="5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1"/>
        <v/>
      </c>
      <c r="AA34" s="30">
        <f t="shared" si="2"/>
        <v>0</v>
      </c>
      <c r="AB34" s="19"/>
      <c r="AC34" s="46" t="str">
        <f t="shared" si="3"/>
        <v/>
      </c>
      <c r="AD34" s="52">
        <f t="shared" si="6"/>
        <v>0</v>
      </c>
      <c r="AE34" s="51" t="str">
        <f t="shared" si="9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4"/>
        <v>0</v>
      </c>
      <c r="G35" s="15" t="str">
        <f t="shared" si="7"/>
        <v>0</v>
      </c>
      <c r="H35" s="19">
        <f t="shared" si="10"/>
        <v>0</v>
      </c>
      <c r="I35" s="26" t="str">
        <f t="shared" si="5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1"/>
        <v/>
      </c>
      <c r="AA35" s="30">
        <f t="shared" si="2"/>
        <v>0</v>
      </c>
      <c r="AB35" s="22"/>
      <c r="AC35" s="46" t="str">
        <f t="shared" si="3"/>
        <v/>
      </c>
      <c r="AD35" s="52">
        <f t="shared" si="6"/>
        <v>0</v>
      </c>
      <c r="AE35" s="51" t="str">
        <f t="shared" si="9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4"/>
        <v>0</v>
      </c>
      <c r="G36" s="15" t="str">
        <f t="shared" si="7"/>
        <v>0</v>
      </c>
      <c r="H36" s="19">
        <f t="shared" si="10"/>
        <v>0</v>
      </c>
      <c r="I36" s="26" t="str">
        <f t="shared" si="5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1"/>
        <v/>
      </c>
      <c r="AA36" s="30">
        <f t="shared" si="2"/>
        <v>0</v>
      </c>
      <c r="AB36" s="19"/>
      <c r="AC36" s="46" t="str">
        <f t="shared" si="3"/>
        <v/>
      </c>
      <c r="AD36" s="52">
        <f t="shared" si="6"/>
        <v>0</v>
      </c>
      <c r="AE36" s="51" t="str">
        <f t="shared" si="9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4"/>
        <v>0</v>
      </c>
      <c r="G37" s="15" t="str">
        <f t="shared" si="7"/>
        <v>0</v>
      </c>
      <c r="H37" s="19">
        <f t="shared" si="10"/>
        <v>0</v>
      </c>
      <c r="I37" s="26" t="str">
        <f t="shared" si="5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1"/>
        <v/>
      </c>
      <c r="AA37" s="30">
        <f t="shared" si="2"/>
        <v>0</v>
      </c>
      <c r="AB37" s="22"/>
      <c r="AC37" s="46" t="str">
        <f t="shared" si="3"/>
        <v/>
      </c>
      <c r="AD37" s="52">
        <f t="shared" si="6"/>
        <v>0</v>
      </c>
      <c r="AE37" s="53" t="str">
        <f t="shared" si="9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AE37"/>
  <sheetViews>
    <sheetView zoomScale="70" zoomScaleNormal="70" workbookViewId="0">
      <selection activeCell="AB42" sqref="AB42"/>
    </sheetView>
  </sheetViews>
  <sheetFormatPr defaultColWidth="9.140625" defaultRowHeight="15"/>
  <cols>
    <col min="1" max="1" width="3.7109375" bestFit="1" customWidth="1"/>
    <col min="2" max="3" width="26.85546875" customWidth="1"/>
    <col min="4" max="5" width="9.5703125" bestFit="1" customWidth="1"/>
    <col min="6" max="6" width="10" bestFit="1" customWidth="1"/>
    <col min="7" max="7" width="12" bestFit="1" customWidth="1"/>
    <col min="8" max="8" width="11.140625" customWidth="1"/>
    <col min="9" max="9" width="15" customWidth="1"/>
    <col min="10" max="19" width="7.42578125" customWidth="1"/>
    <col min="20" max="25" width="7.42578125" hidden="1" customWidth="1"/>
    <col min="26" max="26" width="12.14062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73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0.35699999999999998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5.5</v>
      </c>
      <c r="G3" s="5">
        <f>F2/F3</f>
        <v>6.4909090909090902E-2</v>
      </c>
      <c r="H3" s="6">
        <f>G3*3600</f>
        <v>233.67272727272726</v>
      </c>
      <c r="I3" s="4">
        <f>H3/86400</f>
        <v>2.7045454545454543E-3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1.2152777777777778E-3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0</v>
      </c>
      <c r="O4" s="32">
        <f t="shared" si="0"/>
        <v>15</v>
      </c>
      <c r="P4" s="32">
        <f t="shared" si="0"/>
        <v>15</v>
      </c>
      <c r="Q4" s="32">
        <f t="shared" si="0"/>
        <v>15</v>
      </c>
      <c r="R4" s="32">
        <f t="shared" si="0"/>
        <v>0</v>
      </c>
      <c r="S4" s="32">
        <f t="shared" si="0"/>
        <v>0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0</v>
      </c>
      <c r="X4" s="32">
        <f t="shared" si="0"/>
        <v>0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3.9198232323232321E-3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7.8396464646464641E-3</v>
      </c>
      <c r="J6" s="31" t="str">
        <f>VLOOKUP(J7,'PTV Forhindringer'!$A$1:$D$36,2,FALSE)</f>
        <v>Stilstand til hest</v>
      </c>
      <c r="K6" s="31" t="str">
        <f>VLOOKUP(K7,'PTV Forhindringer'!$A$1:$D$36,2,FALSE)</f>
        <v>Opsidning</v>
      </c>
      <c r="L6" s="31" t="str">
        <f>VLOOKUP(L7,'PTV Forhindringer'!$A$1:$D$36,2,FALSE)</f>
        <v>Ride gennem labyrint</v>
      </c>
      <c r="M6" s="31" t="str">
        <f>VLOOKUP(M7,'PTV Forhindringer'!$A$1:$D$36,2,FALSE)</f>
        <v>Ride over bro</v>
      </c>
      <c r="N6" s="31" t="str">
        <f>VLOOKUP(N7,'PTV Forhindringer'!$A$1:$D$36,2,FALSE)</f>
        <v>Ride gennem smal passage</v>
      </c>
      <c r="O6" s="31" t="str">
        <f>VLOOKUP(O7,'PTV Forhindringer'!$A$1:$D$36,2,FALSE)</f>
        <v>Føre gennem labyrint</v>
      </c>
      <c r="P6" s="31" t="str">
        <f>VLOOKUP(P7,'PTV Forhindringer'!$A$1:$D$36,2,FALSE)</f>
        <v>Føre over bro</v>
      </c>
      <c r="Q6" s="31" t="str">
        <f>VLOOKUP(Q7,'PTV Forhindringer'!$A$1:$D$36,2,FALSE)</f>
        <v>Føre gennem smal passage</v>
      </c>
      <c r="R6" s="31" t="str">
        <f>VLOOKUP(R7,'PTV Forhindringer'!$A$1:$D$36,2,FALSE)</f>
        <v>Slalom</v>
      </c>
      <c r="S6" s="31" t="str">
        <f>VLOOKUP(S7,'PTV Forhindringer'!$A$1:$D$36,2,FALSE)</f>
        <v>Hæk</v>
      </c>
      <c r="T6" s="31" t="e">
        <f>VLOOKUP(T7,'PTV Forhindringer'!$A$1:$D$36,2,FALSE)</f>
        <v>#N/A</v>
      </c>
      <c r="U6" s="31" t="e">
        <f>VLOOKUP(U7,'PTV Forhindringer'!$A$1:$D$36,2,FALSE)</f>
        <v>#N/A</v>
      </c>
      <c r="V6" s="31" t="e">
        <f>VLOOKUP(V7,'PTV Forhindringer'!$A$1:$D$36,2,FALSE)</f>
        <v>#N/A</v>
      </c>
      <c r="W6" s="31" t="e">
        <f>VLOOKUP(W7,'PTV Forhindringer'!$A$1:$D$36,2,FALSE)</f>
        <v>#N/A</v>
      </c>
      <c r="X6" s="31" t="e">
        <f>VLOOKUP(X7,'PTV Forhindringer'!$A$1:$D$36,2,FALSE)</f>
        <v>#N/A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19</v>
      </c>
      <c r="K7" s="39">
        <v>23</v>
      </c>
      <c r="L7" s="39">
        <v>22</v>
      </c>
      <c r="M7" s="39">
        <v>26</v>
      </c>
      <c r="N7" s="39">
        <v>9</v>
      </c>
      <c r="O7" s="39">
        <v>21</v>
      </c>
      <c r="P7" s="39">
        <v>25</v>
      </c>
      <c r="Q7" s="39">
        <v>8</v>
      </c>
      <c r="R7" s="39">
        <v>33</v>
      </c>
      <c r="S7" s="39">
        <v>18</v>
      </c>
      <c r="T7" s="39"/>
      <c r="U7" s="39"/>
      <c r="V7" s="39"/>
      <c r="W7" s="39"/>
      <c r="X7" s="39"/>
      <c r="Y7" s="40"/>
      <c r="Z7" s="37"/>
      <c r="AA7" s="37"/>
      <c r="AB7" s="37"/>
      <c r="AC7" s="45"/>
      <c r="AD7" s="49">
        <v>10</v>
      </c>
      <c r="AE7" s="51"/>
    </row>
    <row r="8" spans="1:31" ht="15" customHeight="1">
      <c r="A8" s="10">
        <v>15</v>
      </c>
      <c r="B8" s="18" t="s">
        <v>116</v>
      </c>
      <c r="C8" s="18" t="s">
        <v>117</v>
      </c>
      <c r="D8" s="11">
        <v>0.5972453703703704</v>
      </c>
      <c r="E8" s="11">
        <v>0.60179398148148155</v>
      </c>
      <c r="F8" s="3">
        <f>E8-D8</f>
        <v>4.548611111111156E-3</v>
      </c>
      <c r="G8" s="15">
        <f>IF(F8&lt;=$I$5,"0",F8-$I$5)</f>
        <v>6.2878787878792395E-4</v>
      </c>
      <c r="H8" s="19">
        <f>G8*86400</f>
        <v>54.327272727276629</v>
      </c>
      <c r="I8" s="26">
        <f>IF(B8&lt;&gt;0,ROUNDUP(IF(H8/4&gt;30,30,H8/4),0),"")</f>
        <v>14</v>
      </c>
      <c r="J8" s="29">
        <v>0</v>
      </c>
      <c r="K8" s="24">
        <v>0</v>
      </c>
      <c r="L8" s="24">
        <v>10</v>
      </c>
      <c r="M8" s="24">
        <v>8</v>
      </c>
      <c r="N8" s="24">
        <v>4</v>
      </c>
      <c r="O8" s="24">
        <v>9</v>
      </c>
      <c r="P8" s="24">
        <v>10</v>
      </c>
      <c r="Q8" s="24">
        <v>10</v>
      </c>
      <c r="R8" s="24">
        <v>7</v>
      </c>
      <c r="S8" s="24">
        <v>7</v>
      </c>
      <c r="T8" s="24"/>
      <c r="U8" s="24"/>
      <c r="V8" s="24"/>
      <c r="W8" s="24"/>
      <c r="X8" s="24"/>
      <c r="Y8" s="24"/>
      <c r="Z8" s="30">
        <f t="shared" ref="Z8:Z37" si="1">IF(B8&lt;&gt;0,(SUM(J8:Y8)),"")</f>
        <v>65</v>
      </c>
      <c r="AA8" s="30">
        <f t="shared" ref="AA8:AA37" si="2">IF(B8&lt;&gt;0,I8*-1,0)</f>
        <v>-14</v>
      </c>
      <c r="AB8" s="19"/>
      <c r="AC8" s="46">
        <f t="shared" ref="AC8:AC37" si="3">IF(B8&lt;&gt;0,(IF(Z8+AA8&lt;0,0,Z8+AA8)*OR(IF(AB8=1,0,Z8+AA8))),"")</f>
        <v>51</v>
      </c>
      <c r="AD8" s="52">
        <f>IF(B8&lt;&gt;0,AC8/AD$7,0)</f>
        <v>5.0999999999999996</v>
      </c>
      <c r="AE8" s="51">
        <f t="shared" ref="AE8:AE37" si="4">IF(B8&lt;&gt;0,RANK(AD8,AD$8:AD$37),"")</f>
        <v>3</v>
      </c>
    </row>
    <row r="9" spans="1:31" ht="15" customHeight="1">
      <c r="A9" s="10">
        <v>16</v>
      </c>
      <c r="B9" s="18" t="s">
        <v>118</v>
      </c>
      <c r="C9" s="18" t="s">
        <v>114</v>
      </c>
      <c r="D9" s="11">
        <v>0.60072916666666665</v>
      </c>
      <c r="E9" s="11">
        <v>0.6052777777777778</v>
      </c>
      <c r="F9" s="3">
        <f t="shared" ref="F8:F37" si="5">E9-D9</f>
        <v>4.548611111111156E-3</v>
      </c>
      <c r="G9" s="15">
        <f>IF(F9&lt;=$I$5,"0",F9-$I$5)</f>
        <v>6.2878787878792395E-4</v>
      </c>
      <c r="H9" s="19">
        <f>G9*86400</f>
        <v>54.327272727276629</v>
      </c>
      <c r="I9" s="26">
        <f t="shared" ref="I9:I37" si="6">IF(B9&lt;&gt;0,ROUNDUP(IF(H9/4&gt;30,30,H9/4),0),"")</f>
        <v>14</v>
      </c>
      <c r="J9" s="25">
        <v>7</v>
      </c>
      <c r="K9" s="21">
        <v>0</v>
      </c>
      <c r="L9" s="21">
        <v>9</v>
      </c>
      <c r="M9" s="21">
        <v>7</v>
      </c>
      <c r="N9" s="21">
        <v>7</v>
      </c>
      <c r="O9" s="21">
        <v>6</v>
      </c>
      <c r="P9" s="21">
        <v>9</v>
      </c>
      <c r="Q9" s="21">
        <v>5</v>
      </c>
      <c r="R9" s="21">
        <v>7</v>
      </c>
      <c r="S9" s="21">
        <v>8</v>
      </c>
      <c r="T9" s="21"/>
      <c r="U9" s="42"/>
      <c r="V9" s="21"/>
      <c r="W9" s="21"/>
      <c r="X9" s="21"/>
      <c r="Y9" s="21"/>
      <c r="Z9" s="30">
        <f t="shared" si="1"/>
        <v>65</v>
      </c>
      <c r="AA9" s="30">
        <f t="shared" si="2"/>
        <v>-14</v>
      </c>
      <c r="AB9" s="22"/>
      <c r="AC9" s="46">
        <f t="shared" si="3"/>
        <v>51</v>
      </c>
      <c r="AD9" s="52">
        <f t="shared" ref="AD9:AD37" si="7">IF(B9&lt;&gt;0,AC9/AD$7,0)</f>
        <v>5.0999999999999996</v>
      </c>
      <c r="AE9" s="51">
        <f t="shared" si="4"/>
        <v>3</v>
      </c>
    </row>
    <row r="10" spans="1:31" ht="15" customHeight="1">
      <c r="A10" s="10">
        <v>17</v>
      </c>
      <c r="B10" s="18" t="s">
        <v>102</v>
      </c>
      <c r="C10" s="18" t="s">
        <v>119</v>
      </c>
      <c r="D10" s="11">
        <v>0.60418981481481482</v>
      </c>
      <c r="E10" s="11">
        <v>0.60774305555555552</v>
      </c>
      <c r="F10" s="3">
        <f t="shared" si="5"/>
        <v>3.5532407407407041E-3</v>
      </c>
      <c r="G10" s="15" t="str">
        <f t="shared" ref="G10:G37" si="8">IF(F10&lt;=$I$5,"0",F10-$I$5)</f>
        <v>0</v>
      </c>
      <c r="H10" s="19">
        <f t="shared" ref="H10:H19" si="9">G10*86400</f>
        <v>0</v>
      </c>
      <c r="I10" s="26">
        <f t="shared" si="6"/>
        <v>0</v>
      </c>
      <c r="J10" s="29">
        <v>10</v>
      </c>
      <c r="K10" s="24">
        <v>6</v>
      </c>
      <c r="L10" s="24">
        <v>8</v>
      </c>
      <c r="M10" s="24">
        <v>0</v>
      </c>
      <c r="N10" s="24">
        <v>2</v>
      </c>
      <c r="O10" s="24">
        <v>7</v>
      </c>
      <c r="P10" s="24">
        <v>9</v>
      </c>
      <c r="Q10" s="24">
        <v>5</v>
      </c>
      <c r="R10" s="24">
        <v>7</v>
      </c>
      <c r="S10" s="24">
        <v>8</v>
      </c>
      <c r="T10" s="24"/>
      <c r="U10" s="24"/>
      <c r="V10" s="24"/>
      <c r="W10" s="24"/>
      <c r="X10" s="24"/>
      <c r="Y10" s="24"/>
      <c r="Z10" s="30">
        <f t="shared" si="1"/>
        <v>62</v>
      </c>
      <c r="AA10" s="30">
        <f t="shared" si="2"/>
        <v>0</v>
      </c>
      <c r="AB10" s="19"/>
      <c r="AC10" s="46">
        <f t="shared" si="3"/>
        <v>62</v>
      </c>
      <c r="AD10" s="52">
        <f t="shared" si="7"/>
        <v>6.2</v>
      </c>
      <c r="AE10" s="51">
        <f t="shared" si="4"/>
        <v>1</v>
      </c>
    </row>
    <row r="11" spans="1:31" ht="25.5" customHeight="1">
      <c r="A11" s="10">
        <v>18</v>
      </c>
      <c r="B11" s="18" t="s">
        <v>99</v>
      </c>
      <c r="C11" s="18" t="s">
        <v>98</v>
      </c>
      <c r="D11" s="11">
        <v>0.60765046296296299</v>
      </c>
      <c r="E11" s="11">
        <v>0.61115740740740743</v>
      </c>
      <c r="F11" s="3">
        <f t="shared" si="5"/>
        <v>3.5069444444444375E-3</v>
      </c>
      <c r="G11" s="15" t="str">
        <f t="shared" si="8"/>
        <v>0</v>
      </c>
      <c r="H11" s="19">
        <f t="shared" si="9"/>
        <v>0</v>
      </c>
      <c r="I11" s="26">
        <f t="shared" si="6"/>
        <v>0</v>
      </c>
      <c r="J11" s="25">
        <v>3</v>
      </c>
      <c r="K11" s="21">
        <v>0</v>
      </c>
      <c r="L11" s="21">
        <v>5</v>
      </c>
      <c r="M11" s="21">
        <v>7</v>
      </c>
      <c r="N11" s="21">
        <v>10</v>
      </c>
      <c r="O11" s="21">
        <v>9</v>
      </c>
      <c r="P11" s="21">
        <v>9</v>
      </c>
      <c r="Q11" s="21">
        <v>10</v>
      </c>
      <c r="R11" s="21">
        <v>7</v>
      </c>
      <c r="S11" s="21">
        <v>0</v>
      </c>
      <c r="T11" s="21"/>
      <c r="U11" s="42"/>
      <c r="V11" s="21"/>
      <c r="W11" s="21"/>
      <c r="X11" s="21"/>
      <c r="Y11" s="21"/>
      <c r="Z11" s="30">
        <f t="shared" si="1"/>
        <v>60</v>
      </c>
      <c r="AA11" s="30">
        <f t="shared" si="2"/>
        <v>0</v>
      </c>
      <c r="AB11" s="22"/>
      <c r="AC11" s="46">
        <f t="shared" si="3"/>
        <v>60</v>
      </c>
      <c r="AD11" s="52">
        <f t="shared" si="7"/>
        <v>6</v>
      </c>
      <c r="AE11" s="51">
        <f t="shared" si="4"/>
        <v>2</v>
      </c>
    </row>
    <row r="12" spans="1:31" ht="15" customHeight="1">
      <c r="A12" s="10">
        <v>19</v>
      </c>
      <c r="B12" s="18" t="s">
        <v>120</v>
      </c>
      <c r="C12" s="18" t="s">
        <v>117</v>
      </c>
      <c r="D12" s="11">
        <v>0.6111805555555555</v>
      </c>
      <c r="E12" s="11">
        <v>0.61601851851851852</v>
      </c>
      <c r="F12" s="3">
        <f t="shared" si="5"/>
        <v>4.8379629629630161E-3</v>
      </c>
      <c r="G12" s="15">
        <f t="shared" si="8"/>
        <v>9.1813973063978403E-4</v>
      </c>
      <c r="H12" s="19">
        <f t="shared" si="9"/>
        <v>79.327272727277347</v>
      </c>
      <c r="I12" s="26">
        <f t="shared" si="6"/>
        <v>20</v>
      </c>
      <c r="J12" s="29">
        <v>10</v>
      </c>
      <c r="K12" s="24">
        <v>0</v>
      </c>
      <c r="L12" s="24">
        <v>0</v>
      </c>
      <c r="M12" s="24">
        <v>4</v>
      </c>
      <c r="N12" s="24">
        <v>7</v>
      </c>
      <c r="O12" s="24">
        <v>3</v>
      </c>
      <c r="P12" s="24">
        <v>9</v>
      </c>
      <c r="Q12" s="24">
        <v>10</v>
      </c>
      <c r="R12" s="24">
        <v>4</v>
      </c>
      <c r="S12" s="24">
        <v>6</v>
      </c>
      <c r="T12" s="24"/>
      <c r="U12" s="24"/>
      <c r="V12" s="24"/>
      <c r="W12" s="24"/>
      <c r="X12" s="24"/>
      <c r="Y12" s="24"/>
      <c r="Z12" s="30">
        <f t="shared" si="1"/>
        <v>53</v>
      </c>
      <c r="AA12" s="30">
        <f t="shared" si="2"/>
        <v>-20</v>
      </c>
      <c r="AB12" s="19"/>
      <c r="AC12" s="46">
        <f t="shared" si="3"/>
        <v>33</v>
      </c>
      <c r="AD12" s="52">
        <f t="shared" si="7"/>
        <v>3.3</v>
      </c>
      <c r="AE12" s="51">
        <f t="shared" si="4"/>
        <v>5</v>
      </c>
    </row>
    <row r="13" spans="1:31" ht="15" hidden="1" customHeight="1">
      <c r="A13" s="10">
        <v>0</v>
      </c>
      <c r="B13" s="18">
        <v>0</v>
      </c>
      <c r="C13" s="18">
        <v>0</v>
      </c>
      <c r="D13" s="11"/>
      <c r="E13" s="11"/>
      <c r="F13" s="3">
        <f t="shared" si="5"/>
        <v>0</v>
      </c>
      <c r="G13" s="15" t="str">
        <f t="shared" si="8"/>
        <v>0</v>
      </c>
      <c r="H13" s="19">
        <f t="shared" si="9"/>
        <v>0</v>
      </c>
      <c r="I13" s="26" t="str">
        <f t="shared" si="6"/>
        <v/>
      </c>
      <c r="J13" s="2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2"/>
      <c r="V13" s="21"/>
      <c r="W13" s="21"/>
      <c r="X13" s="21"/>
      <c r="Y13" s="21"/>
      <c r="Z13" s="30" t="str">
        <f t="shared" si="1"/>
        <v/>
      </c>
      <c r="AA13" s="30">
        <f t="shared" si="2"/>
        <v>0</v>
      </c>
      <c r="AB13" s="22"/>
      <c r="AC13" s="46" t="str">
        <f t="shared" si="3"/>
        <v/>
      </c>
      <c r="AD13" s="52">
        <f t="shared" si="7"/>
        <v>0</v>
      </c>
      <c r="AE13" s="51" t="str">
        <f t="shared" si="4"/>
        <v/>
      </c>
    </row>
    <row r="14" spans="1:31" ht="15" hidden="1" customHeight="1">
      <c r="A14" s="10">
        <v>0</v>
      </c>
      <c r="B14" s="18">
        <v>0</v>
      </c>
      <c r="C14" s="18">
        <v>0</v>
      </c>
      <c r="D14" s="11"/>
      <c r="E14" s="11"/>
      <c r="F14" s="3">
        <f t="shared" si="5"/>
        <v>0</v>
      </c>
      <c r="G14" s="15" t="str">
        <f t="shared" si="8"/>
        <v>0</v>
      </c>
      <c r="H14" s="19">
        <f t="shared" si="9"/>
        <v>0</v>
      </c>
      <c r="I14" s="26" t="str">
        <f t="shared" si="6"/>
        <v/>
      </c>
      <c r="J14" s="29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30" t="str">
        <f t="shared" si="1"/>
        <v/>
      </c>
      <c r="AA14" s="30">
        <f t="shared" si="2"/>
        <v>0</v>
      </c>
      <c r="AB14" s="19"/>
      <c r="AC14" s="46" t="str">
        <f t="shared" si="3"/>
        <v/>
      </c>
      <c r="AD14" s="52">
        <f t="shared" si="7"/>
        <v>0</v>
      </c>
      <c r="AE14" s="51" t="str">
        <f t="shared" si="4"/>
        <v/>
      </c>
    </row>
    <row r="15" spans="1:31" ht="15" hidden="1" customHeight="1">
      <c r="A15" s="10">
        <v>0</v>
      </c>
      <c r="B15" s="18">
        <v>0</v>
      </c>
      <c r="C15" s="18">
        <v>0</v>
      </c>
      <c r="D15" s="11"/>
      <c r="E15" s="11"/>
      <c r="F15" s="3">
        <f t="shared" si="5"/>
        <v>0</v>
      </c>
      <c r="G15" s="15" t="str">
        <f t="shared" si="8"/>
        <v>0</v>
      </c>
      <c r="H15" s="19">
        <f t="shared" si="9"/>
        <v>0</v>
      </c>
      <c r="I15" s="26" t="str">
        <f t="shared" si="6"/>
        <v/>
      </c>
      <c r="J15" s="2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2"/>
      <c r="V15" s="21"/>
      <c r="W15" s="21"/>
      <c r="X15" s="21"/>
      <c r="Y15" s="21"/>
      <c r="Z15" s="30" t="str">
        <f t="shared" si="1"/>
        <v/>
      </c>
      <c r="AA15" s="30">
        <f t="shared" si="2"/>
        <v>0</v>
      </c>
      <c r="AB15" s="22"/>
      <c r="AC15" s="46" t="str">
        <f t="shared" si="3"/>
        <v/>
      </c>
      <c r="AD15" s="52">
        <f t="shared" si="7"/>
        <v>0</v>
      </c>
      <c r="AE15" s="51" t="str">
        <f t="shared" si="4"/>
        <v/>
      </c>
    </row>
    <row r="16" spans="1:31" ht="15" hidden="1" customHeight="1">
      <c r="A16" s="10">
        <v>0</v>
      </c>
      <c r="B16" s="18">
        <v>0</v>
      </c>
      <c r="C16" s="18">
        <v>0</v>
      </c>
      <c r="D16" s="11"/>
      <c r="E16" s="11"/>
      <c r="F16" s="3">
        <f t="shared" si="5"/>
        <v>0</v>
      </c>
      <c r="G16" s="15" t="str">
        <f t="shared" si="8"/>
        <v>0</v>
      </c>
      <c r="H16" s="19">
        <f t="shared" si="9"/>
        <v>0</v>
      </c>
      <c r="I16" s="26" t="str">
        <f t="shared" si="6"/>
        <v/>
      </c>
      <c r="J16" s="2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0" t="str">
        <f t="shared" si="1"/>
        <v/>
      </c>
      <c r="AA16" s="30">
        <f t="shared" si="2"/>
        <v>0</v>
      </c>
      <c r="AB16" s="19"/>
      <c r="AC16" s="46" t="str">
        <f t="shared" si="3"/>
        <v/>
      </c>
      <c r="AD16" s="52">
        <f t="shared" si="7"/>
        <v>0</v>
      </c>
      <c r="AE16" s="51" t="str">
        <f t="shared" si="4"/>
        <v/>
      </c>
    </row>
    <row r="17" spans="1:31" ht="15" hidden="1" customHeight="1">
      <c r="A17" s="10">
        <v>0</v>
      </c>
      <c r="B17" s="18">
        <v>0</v>
      </c>
      <c r="C17" s="18">
        <v>0</v>
      </c>
      <c r="D17" s="11"/>
      <c r="E17" s="11"/>
      <c r="F17" s="3">
        <f t="shared" si="5"/>
        <v>0</v>
      </c>
      <c r="G17" s="15" t="str">
        <f t="shared" si="8"/>
        <v>0</v>
      </c>
      <c r="H17" s="19">
        <f t="shared" si="9"/>
        <v>0</v>
      </c>
      <c r="I17" s="26" t="str">
        <f t="shared" si="6"/>
        <v/>
      </c>
      <c r="J17" s="2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2"/>
      <c r="V17" s="21"/>
      <c r="W17" s="21"/>
      <c r="X17" s="21"/>
      <c r="Y17" s="21"/>
      <c r="Z17" s="30" t="str">
        <f t="shared" si="1"/>
        <v/>
      </c>
      <c r="AA17" s="30">
        <f t="shared" si="2"/>
        <v>0</v>
      </c>
      <c r="AB17" s="22"/>
      <c r="AC17" s="46" t="str">
        <f t="shared" si="3"/>
        <v/>
      </c>
      <c r="AD17" s="52">
        <f t="shared" si="7"/>
        <v>0</v>
      </c>
      <c r="AE17" s="51" t="str">
        <f t="shared" si="4"/>
        <v/>
      </c>
    </row>
    <row r="18" spans="1:31" ht="15" hidden="1" customHeight="1">
      <c r="A18" s="10">
        <v>0</v>
      </c>
      <c r="B18" s="18">
        <v>0</v>
      </c>
      <c r="C18" s="18">
        <v>0</v>
      </c>
      <c r="D18" s="11"/>
      <c r="E18" s="11"/>
      <c r="F18" s="3">
        <f t="shared" si="5"/>
        <v>0</v>
      </c>
      <c r="G18" s="15" t="str">
        <f t="shared" si="8"/>
        <v>0</v>
      </c>
      <c r="H18" s="19">
        <f t="shared" si="9"/>
        <v>0</v>
      </c>
      <c r="I18" s="26" t="str">
        <f t="shared" si="6"/>
        <v/>
      </c>
      <c r="J18" s="2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30" t="str">
        <f t="shared" si="1"/>
        <v/>
      </c>
      <c r="AA18" s="30">
        <f t="shared" si="2"/>
        <v>0</v>
      </c>
      <c r="AB18" s="19"/>
      <c r="AC18" s="46" t="str">
        <f t="shared" si="3"/>
        <v/>
      </c>
      <c r="AD18" s="52">
        <f t="shared" si="7"/>
        <v>0</v>
      </c>
      <c r="AE18" s="51" t="str">
        <f t="shared" si="4"/>
        <v/>
      </c>
    </row>
    <row r="19" spans="1:31" ht="15" hidden="1" customHeight="1">
      <c r="A19" s="10">
        <v>0</v>
      </c>
      <c r="B19" s="18">
        <v>0</v>
      </c>
      <c r="C19" s="18">
        <v>0</v>
      </c>
      <c r="D19" s="11"/>
      <c r="E19" s="11"/>
      <c r="F19" s="3">
        <f t="shared" si="5"/>
        <v>0</v>
      </c>
      <c r="G19" s="15" t="str">
        <f t="shared" si="8"/>
        <v>0</v>
      </c>
      <c r="H19" s="19">
        <f t="shared" si="9"/>
        <v>0</v>
      </c>
      <c r="I19" s="26" t="str">
        <f t="shared" si="6"/>
        <v/>
      </c>
      <c r="J19" s="2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2"/>
      <c r="V19" s="21"/>
      <c r="W19" s="21"/>
      <c r="X19" s="21"/>
      <c r="Y19" s="21"/>
      <c r="Z19" s="30" t="str">
        <f t="shared" si="1"/>
        <v/>
      </c>
      <c r="AA19" s="30">
        <f t="shared" si="2"/>
        <v>0</v>
      </c>
      <c r="AB19" s="22"/>
      <c r="AC19" s="46" t="str">
        <f t="shared" si="3"/>
        <v/>
      </c>
      <c r="AD19" s="52">
        <f t="shared" si="7"/>
        <v>0</v>
      </c>
      <c r="AE19" s="51" t="str">
        <f t="shared" si="4"/>
        <v/>
      </c>
    </row>
    <row r="20" spans="1:31" ht="15" hidden="1" customHeight="1">
      <c r="A20" s="10">
        <v>0</v>
      </c>
      <c r="B20" s="18">
        <v>0</v>
      </c>
      <c r="C20" s="18">
        <v>0</v>
      </c>
      <c r="D20" s="11"/>
      <c r="E20" s="11"/>
      <c r="F20" s="3">
        <f t="shared" si="5"/>
        <v>0</v>
      </c>
      <c r="G20" s="15" t="str">
        <f t="shared" si="8"/>
        <v>0</v>
      </c>
      <c r="H20" s="19">
        <f>G20*86399</f>
        <v>0</v>
      </c>
      <c r="I20" s="26" t="str">
        <f t="shared" si="6"/>
        <v/>
      </c>
      <c r="J20" s="2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30" t="str">
        <f t="shared" si="1"/>
        <v/>
      </c>
      <c r="AA20" s="30">
        <f t="shared" si="2"/>
        <v>0</v>
      </c>
      <c r="AB20" s="19"/>
      <c r="AC20" s="46" t="str">
        <f t="shared" si="3"/>
        <v/>
      </c>
      <c r="AD20" s="52">
        <f t="shared" si="7"/>
        <v>0</v>
      </c>
      <c r="AE20" s="51" t="str">
        <f t="shared" si="4"/>
        <v/>
      </c>
    </row>
    <row r="21" spans="1:31" ht="15" hidden="1" customHeight="1">
      <c r="A21" s="10">
        <v>0</v>
      </c>
      <c r="B21" s="18">
        <v>0</v>
      </c>
      <c r="C21" s="18">
        <v>0</v>
      </c>
      <c r="D21" s="11"/>
      <c r="E21" s="11"/>
      <c r="F21" s="3">
        <f t="shared" si="5"/>
        <v>0</v>
      </c>
      <c r="G21" s="15" t="str">
        <f t="shared" si="8"/>
        <v>0</v>
      </c>
      <c r="H21" s="19">
        <f t="shared" ref="H21:H37" si="10">G21*86399</f>
        <v>0</v>
      </c>
      <c r="I21" s="26" t="str">
        <f t="shared" si="6"/>
        <v/>
      </c>
      <c r="J21" s="2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2"/>
      <c r="V21" s="21"/>
      <c r="W21" s="21"/>
      <c r="X21" s="21"/>
      <c r="Y21" s="21"/>
      <c r="Z21" s="30" t="str">
        <f t="shared" si="1"/>
        <v/>
      </c>
      <c r="AA21" s="30">
        <f t="shared" si="2"/>
        <v>0</v>
      </c>
      <c r="AB21" s="22"/>
      <c r="AC21" s="46" t="str">
        <f t="shared" si="3"/>
        <v/>
      </c>
      <c r="AD21" s="52">
        <f t="shared" si="7"/>
        <v>0</v>
      </c>
      <c r="AE21" s="51" t="str">
        <f t="shared" si="4"/>
        <v/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5"/>
        <v>0</v>
      </c>
      <c r="G22" s="15" t="str">
        <f t="shared" si="8"/>
        <v>0</v>
      </c>
      <c r="H22" s="19">
        <f t="shared" si="10"/>
        <v>0</v>
      </c>
      <c r="I22" s="26" t="str">
        <f t="shared" si="6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1"/>
        <v/>
      </c>
      <c r="AA22" s="30">
        <f t="shared" si="2"/>
        <v>0</v>
      </c>
      <c r="AB22" s="19"/>
      <c r="AC22" s="46" t="str">
        <f t="shared" si="3"/>
        <v/>
      </c>
      <c r="AD22" s="52">
        <f t="shared" si="7"/>
        <v>0</v>
      </c>
      <c r="AE22" s="51" t="str">
        <f t="shared" si="4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5"/>
        <v>0</v>
      </c>
      <c r="G23" s="15" t="str">
        <f t="shared" si="8"/>
        <v>0</v>
      </c>
      <c r="H23" s="19">
        <f t="shared" si="10"/>
        <v>0</v>
      </c>
      <c r="I23" s="26" t="str">
        <f t="shared" si="6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1"/>
        <v/>
      </c>
      <c r="AA23" s="30">
        <f t="shared" si="2"/>
        <v>0</v>
      </c>
      <c r="AB23" s="22"/>
      <c r="AC23" s="46" t="str">
        <f t="shared" si="3"/>
        <v/>
      </c>
      <c r="AD23" s="52">
        <f t="shared" si="7"/>
        <v>0</v>
      </c>
      <c r="AE23" s="51" t="str">
        <f t="shared" si="4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5"/>
        <v>0</v>
      </c>
      <c r="G24" s="15" t="str">
        <f t="shared" si="8"/>
        <v>0</v>
      </c>
      <c r="H24" s="19">
        <f t="shared" si="10"/>
        <v>0</v>
      </c>
      <c r="I24" s="26" t="str">
        <f t="shared" si="6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1"/>
        <v/>
      </c>
      <c r="AA24" s="30">
        <f t="shared" si="2"/>
        <v>0</v>
      </c>
      <c r="AB24" s="19"/>
      <c r="AC24" s="46" t="str">
        <f t="shared" si="3"/>
        <v/>
      </c>
      <c r="AD24" s="52">
        <f t="shared" si="7"/>
        <v>0</v>
      </c>
      <c r="AE24" s="51" t="str">
        <f t="shared" si="4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5"/>
        <v>0</v>
      </c>
      <c r="G25" s="15" t="str">
        <f t="shared" si="8"/>
        <v>0</v>
      </c>
      <c r="H25" s="19">
        <f t="shared" si="10"/>
        <v>0</v>
      </c>
      <c r="I25" s="26" t="str">
        <f t="shared" si="6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1"/>
        <v/>
      </c>
      <c r="AA25" s="30">
        <f t="shared" si="2"/>
        <v>0</v>
      </c>
      <c r="AB25" s="22"/>
      <c r="AC25" s="46" t="str">
        <f t="shared" si="3"/>
        <v/>
      </c>
      <c r="AD25" s="52">
        <f t="shared" si="7"/>
        <v>0</v>
      </c>
      <c r="AE25" s="51" t="str">
        <f t="shared" si="4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5"/>
        <v>0</v>
      </c>
      <c r="G26" s="15" t="str">
        <f t="shared" si="8"/>
        <v>0</v>
      </c>
      <c r="H26" s="19">
        <f t="shared" si="10"/>
        <v>0</v>
      </c>
      <c r="I26" s="26" t="str">
        <f t="shared" si="6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1"/>
        <v/>
      </c>
      <c r="AA26" s="30">
        <f t="shared" si="2"/>
        <v>0</v>
      </c>
      <c r="AB26" s="19"/>
      <c r="AC26" s="46" t="str">
        <f t="shared" si="3"/>
        <v/>
      </c>
      <c r="AD26" s="52">
        <f t="shared" si="7"/>
        <v>0</v>
      </c>
      <c r="AE26" s="51" t="str">
        <f t="shared" si="4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si="5"/>
        <v>0</v>
      </c>
      <c r="G27" s="15" t="str">
        <f t="shared" si="8"/>
        <v>0</v>
      </c>
      <c r="H27" s="19">
        <f t="shared" si="10"/>
        <v>0</v>
      </c>
      <c r="I27" s="26" t="str">
        <f t="shared" si="6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1"/>
        <v/>
      </c>
      <c r="AA27" s="30">
        <f t="shared" si="2"/>
        <v>0</v>
      </c>
      <c r="AB27" s="22"/>
      <c r="AC27" s="46" t="str">
        <f t="shared" si="3"/>
        <v/>
      </c>
      <c r="AD27" s="52">
        <f t="shared" si="7"/>
        <v>0</v>
      </c>
      <c r="AE27" s="51" t="str">
        <f t="shared" si="4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5"/>
        <v>0</v>
      </c>
      <c r="G28" s="15" t="str">
        <f t="shared" si="8"/>
        <v>0</v>
      </c>
      <c r="H28" s="19">
        <f t="shared" si="10"/>
        <v>0</v>
      </c>
      <c r="I28" s="26" t="str">
        <f t="shared" si="6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1"/>
        <v/>
      </c>
      <c r="AA28" s="30">
        <f t="shared" si="2"/>
        <v>0</v>
      </c>
      <c r="AB28" s="19"/>
      <c r="AC28" s="46" t="str">
        <f t="shared" si="3"/>
        <v/>
      </c>
      <c r="AD28" s="52">
        <f t="shared" si="7"/>
        <v>0</v>
      </c>
      <c r="AE28" s="51" t="str">
        <f t="shared" si="4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5"/>
        <v>0</v>
      </c>
      <c r="G29" s="15" t="str">
        <f t="shared" si="8"/>
        <v>0</v>
      </c>
      <c r="H29" s="19">
        <f t="shared" si="10"/>
        <v>0</v>
      </c>
      <c r="I29" s="26" t="str">
        <f t="shared" si="6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1"/>
        <v/>
      </c>
      <c r="AA29" s="30">
        <f t="shared" si="2"/>
        <v>0</v>
      </c>
      <c r="AB29" s="22"/>
      <c r="AC29" s="46" t="str">
        <f t="shared" si="3"/>
        <v/>
      </c>
      <c r="AD29" s="52">
        <f t="shared" si="7"/>
        <v>0</v>
      </c>
      <c r="AE29" s="51" t="str">
        <f t="shared" si="4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5"/>
        <v>0</v>
      </c>
      <c r="G30" s="15" t="str">
        <f t="shared" si="8"/>
        <v>0</v>
      </c>
      <c r="H30" s="19">
        <f t="shared" si="10"/>
        <v>0</v>
      </c>
      <c r="I30" s="26" t="str">
        <f t="shared" si="6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1"/>
        <v/>
      </c>
      <c r="AA30" s="30">
        <f t="shared" si="2"/>
        <v>0</v>
      </c>
      <c r="AB30" s="19"/>
      <c r="AC30" s="46" t="str">
        <f t="shared" si="3"/>
        <v/>
      </c>
      <c r="AD30" s="52">
        <f t="shared" si="7"/>
        <v>0</v>
      </c>
      <c r="AE30" s="51" t="str">
        <f t="shared" si="4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5"/>
        <v>0</v>
      </c>
      <c r="G31" s="15" t="str">
        <f t="shared" si="8"/>
        <v>0</v>
      </c>
      <c r="H31" s="19">
        <f t="shared" si="10"/>
        <v>0</v>
      </c>
      <c r="I31" s="26" t="str">
        <f t="shared" si="6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1"/>
        <v/>
      </c>
      <c r="AA31" s="30">
        <f t="shared" si="2"/>
        <v>0</v>
      </c>
      <c r="AB31" s="22"/>
      <c r="AC31" s="46" t="str">
        <f t="shared" si="3"/>
        <v/>
      </c>
      <c r="AD31" s="52">
        <f t="shared" si="7"/>
        <v>0</v>
      </c>
      <c r="AE31" s="51" t="str">
        <f t="shared" si="4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5"/>
        <v>0</v>
      </c>
      <c r="G32" s="15" t="str">
        <f t="shared" si="8"/>
        <v>0</v>
      </c>
      <c r="H32" s="19">
        <f t="shared" si="10"/>
        <v>0</v>
      </c>
      <c r="I32" s="26" t="str">
        <f t="shared" si="6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1"/>
        <v/>
      </c>
      <c r="AA32" s="30">
        <f t="shared" si="2"/>
        <v>0</v>
      </c>
      <c r="AB32" s="19"/>
      <c r="AC32" s="46" t="str">
        <f t="shared" si="3"/>
        <v/>
      </c>
      <c r="AD32" s="52">
        <f t="shared" si="7"/>
        <v>0</v>
      </c>
      <c r="AE32" s="51" t="str">
        <f t="shared" si="4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5"/>
        <v>0</v>
      </c>
      <c r="G33" s="15" t="str">
        <f t="shared" si="8"/>
        <v>0</v>
      </c>
      <c r="H33" s="19">
        <f t="shared" si="10"/>
        <v>0</v>
      </c>
      <c r="I33" s="26" t="str">
        <f t="shared" si="6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1"/>
        <v/>
      </c>
      <c r="AA33" s="30">
        <f t="shared" si="2"/>
        <v>0</v>
      </c>
      <c r="AB33" s="22"/>
      <c r="AC33" s="46" t="str">
        <f t="shared" si="3"/>
        <v/>
      </c>
      <c r="AD33" s="52">
        <f t="shared" si="7"/>
        <v>0</v>
      </c>
      <c r="AE33" s="51" t="str">
        <f t="shared" si="4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5"/>
        <v>0</v>
      </c>
      <c r="G34" s="15" t="str">
        <f t="shared" si="8"/>
        <v>0</v>
      </c>
      <c r="H34" s="19">
        <f t="shared" si="10"/>
        <v>0</v>
      </c>
      <c r="I34" s="26" t="str">
        <f t="shared" si="6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1"/>
        <v/>
      </c>
      <c r="AA34" s="30">
        <f t="shared" si="2"/>
        <v>0</v>
      </c>
      <c r="AB34" s="19"/>
      <c r="AC34" s="46" t="str">
        <f t="shared" si="3"/>
        <v/>
      </c>
      <c r="AD34" s="52">
        <f t="shared" si="7"/>
        <v>0</v>
      </c>
      <c r="AE34" s="51" t="str">
        <f t="shared" si="4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5"/>
        <v>0</v>
      </c>
      <c r="G35" s="15" t="str">
        <f t="shared" si="8"/>
        <v>0</v>
      </c>
      <c r="H35" s="19">
        <f t="shared" si="10"/>
        <v>0</v>
      </c>
      <c r="I35" s="26" t="str">
        <f t="shared" si="6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1"/>
        <v/>
      </c>
      <c r="AA35" s="30">
        <f t="shared" si="2"/>
        <v>0</v>
      </c>
      <c r="AB35" s="22"/>
      <c r="AC35" s="46" t="str">
        <f t="shared" si="3"/>
        <v/>
      </c>
      <c r="AD35" s="52">
        <f t="shared" si="7"/>
        <v>0</v>
      </c>
      <c r="AE35" s="51" t="str">
        <f t="shared" si="4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5"/>
        <v>0</v>
      </c>
      <c r="G36" s="15" t="str">
        <f t="shared" si="8"/>
        <v>0</v>
      </c>
      <c r="H36" s="19">
        <f t="shared" si="10"/>
        <v>0</v>
      </c>
      <c r="I36" s="26" t="str">
        <f t="shared" si="6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1"/>
        <v/>
      </c>
      <c r="AA36" s="30">
        <f t="shared" si="2"/>
        <v>0</v>
      </c>
      <c r="AB36" s="19"/>
      <c r="AC36" s="46" t="str">
        <f t="shared" si="3"/>
        <v/>
      </c>
      <c r="AD36" s="52">
        <f t="shared" si="7"/>
        <v>0</v>
      </c>
      <c r="AE36" s="51" t="str">
        <f t="shared" si="4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5"/>
        <v>0</v>
      </c>
      <c r="G37" s="15" t="str">
        <f t="shared" si="8"/>
        <v>0</v>
      </c>
      <c r="H37" s="19">
        <f t="shared" si="10"/>
        <v>0</v>
      </c>
      <c r="I37" s="26" t="str">
        <f t="shared" si="6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1"/>
        <v/>
      </c>
      <c r="AA37" s="30">
        <f t="shared" si="2"/>
        <v>0</v>
      </c>
      <c r="AB37" s="22"/>
      <c r="AC37" s="46" t="str">
        <f t="shared" si="3"/>
        <v/>
      </c>
      <c r="AD37" s="52">
        <f t="shared" si="7"/>
        <v>0</v>
      </c>
      <c r="AE37" s="53" t="str">
        <f t="shared" si="4"/>
        <v/>
      </c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38"/>
  <sheetViews>
    <sheetView tabSelected="1" zoomScale="70" zoomScaleNormal="70" workbookViewId="0">
      <selection activeCell="G40" sqref="G40"/>
    </sheetView>
  </sheetViews>
  <sheetFormatPr defaultColWidth="9.140625" defaultRowHeight="15"/>
  <cols>
    <col min="1" max="1" width="3.7109375" bestFit="1" customWidth="1"/>
    <col min="2" max="3" width="26.85546875" customWidth="1"/>
    <col min="4" max="4" width="10" bestFit="1" customWidth="1"/>
    <col min="5" max="5" width="9.5703125" bestFit="1" customWidth="1"/>
    <col min="7" max="7" width="12" bestFit="1" customWidth="1"/>
    <col min="8" max="8" width="11.140625" customWidth="1"/>
    <col min="9" max="9" width="15" customWidth="1"/>
    <col min="10" max="18" width="7.42578125" customWidth="1"/>
    <col min="19" max="25" width="7.42578125" hidden="1" customWidth="1"/>
    <col min="26" max="26" width="12.140625" customWidth="1"/>
  </cols>
  <sheetData>
    <row r="1" spans="1:31" ht="31.5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9" t="s">
        <v>74</v>
      </c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</row>
    <row r="2" spans="1:31" ht="15.75" customHeight="1">
      <c r="B2" s="60" t="s">
        <v>4</v>
      </c>
      <c r="C2" s="60"/>
      <c r="D2" s="60"/>
      <c r="E2" s="60"/>
      <c r="F2" s="41">
        <v>0.3</v>
      </c>
      <c r="H2" s="5" t="s">
        <v>0</v>
      </c>
      <c r="I2" s="27" t="s">
        <v>3</v>
      </c>
      <c r="J2" s="5"/>
      <c r="K2" s="27"/>
      <c r="P2" s="61" t="s">
        <v>63</v>
      </c>
      <c r="Q2" s="61"/>
      <c r="R2" s="61"/>
      <c r="S2" s="61"/>
      <c r="T2" s="61"/>
      <c r="U2" s="61"/>
      <c r="V2" s="61"/>
      <c r="W2" s="61"/>
      <c r="AC2" s="62" t="s">
        <v>65</v>
      </c>
      <c r="AD2" s="62"/>
      <c r="AE2" s="62"/>
    </row>
    <row r="3" spans="1:31">
      <c r="B3" s="56" t="s">
        <v>5</v>
      </c>
      <c r="C3" s="56"/>
      <c r="D3" s="56"/>
      <c r="E3" s="56"/>
      <c r="F3" s="41">
        <v>6</v>
      </c>
      <c r="G3" s="5">
        <f>F2/F3</f>
        <v>4.9999999999999996E-2</v>
      </c>
      <c r="H3" s="6">
        <f>G3*3600</f>
        <v>179.99999999999997</v>
      </c>
      <c r="I3" s="4">
        <f>H3/86400</f>
        <v>2.0833333333333329E-3</v>
      </c>
      <c r="J3" s="6"/>
      <c r="K3" s="4"/>
    </row>
    <row r="4" spans="1:31" ht="15.75" thickBot="1">
      <c r="B4" s="55" t="s">
        <v>62</v>
      </c>
      <c r="C4" s="55"/>
      <c r="D4" s="55"/>
      <c r="E4" s="55"/>
      <c r="F4" s="55"/>
      <c r="G4" s="55"/>
      <c r="H4" s="55"/>
      <c r="I4" s="28">
        <f>TIME(0,0,SUM(J4:Y4))</f>
        <v>1.2152777777777778E-3</v>
      </c>
      <c r="J4" s="32">
        <f>IF(J7=4,15,IF(J7=6,15,IF(J7=8,15,IF(J7=11,15,IF(J7=12,15,IF(J7=13,15,IF(J7=14,15,IF(J7=15,15,IF(J7=17,15, IF(J7=19,15, IF(J7=20,15, IF(J7=21,15, IF(J7=22,15, IF(J7=23,15, IF(J7=25,15, IF(J7=26,15, IF(J7=27,15, IF(J7=29,15, IF(J7=31,15, IF(J7=32,15, IF(J7=35,15,0)))))))))))))))))))))</f>
        <v>15</v>
      </c>
      <c r="K4" s="32">
        <f>IF(K7=4,15,IF(K7=6,15,IF(K7=8,15,IF(K7=11,15,IF(K7=12,15,IF(K7=13,15,IF(K7=14,15,IF(K7=15,15,IF(K7=17,15, IF(K7=19,15, IF(K7=20,15, IF(K7=21,15, IF(K7=22,15, IF(K7=23,15, IF(K7=25,15, IF(K7=26,15, IF(K7=27,15, IF(K7=29,15, IF(K7=31,15, IF(K7=32,15, IF(K7=35,15,0)))))))))))))))))))))</f>
        <v>15</v>
      </c>
      <c r="L4" s="32">
        <f>IF(L7=4,15,IF(L7=6,15,IF(L7=8,15,IF(L7=11,15,IF(L7=12,15,IF(L7=13,15,IF(L7=14,15,IF(L7=15,15,IF(L7=17,15, IF(L7=19,15, IF(L7=20,15, IF(L7=21,15, IF(L7=22,15, IF(L7=23,15, IF(L7=25,15, IF(L7=26,15, IF(L7=27,15, IF(L7=29,15, IF(L7=31,15, IF(L7=32,15, IF(L7=35,15,0)))))))))))))))))))))</f>
        <v>15</v>
      </c>
      <c r="M4" s="32">
        <f>IF(M7=4,15,IF(M7=6,15,IF(M7=8,15,IF(M7=11,15,IF(M7=12,15,IF(M7=13,15,IF(M7=14,15,IF(M7=15,15,IF(M7=17,15, IF(M7=19,15, IF(M7=20,15, IF(M7=21,15, IF(M7=22,15, IF(M7=23,15, IF(M7=25,15, IF(M7=26,15, IF(M7=27,15, IF(M7=29,15, IF(M7=31,15, IF(M7=32,15, IF(M7=35,15,0)))))))))))))))))))))</f>
        <v>15</v>
      </c>
      <c r="N4" s="32">
        <f t="shared" ref="N4:Y4" si="0">IF(N7=4,15,IF(N7=6,15,IF(N7=8,15,IF(N7=11,15,IF(N7=12,15,IF(N7=13,15,IF(N7=14,15,IF(N7=15,15,IF(N7=17,15, IF(N7=19,15, IF(N7=20,15, IF(N7=21,15, IF(N7=22,15, IF(N7=23,15, IF(N7=25,15, IF(N7=26,15, IF(N7=27,15, IF(N7=29,15, IF(N7=31,15, IF(N7=32,15, IF(N7=35,15,0)))))))))))))))))))))</f>
        <v>15</v>
      </c>
      <c r="O4" s="32">
        <f t="shared" si="0"/>
        <v>15</v>
      </c>
      <c r="P4" s="32">
        <f t="shared" si="0"/>
        <v>15</v>
      </c>
      <c r="Q4" s="32">
        <f t="shared" si="0"/>
        <v>0</v>
      </c>
      <c r="R4" s="32">
        <f t="shared" si="0"/>
        <v>0</v>
      </c>
      <c r="S4" s="32">
        <f t="shared" si="0"/>
        <v>0</v>
      </c>
      <c r="T4" s="32">
        <f t="shared" si="0"/>
        <v>0</v>
      </c>
      <c r="U4" s="32">
        <f t="shared" si="0"/>
        <v>0</v>
      </c>
      <c r="V4" s="32">
        <f t="shared" si="0"/>
        <v>0</v>
      </c>
      <c r="W4" s="32">
        <f t="shared" si="0"/>
        <v>0</v>
      </c>
      <c r="X4" s="32">
        <f t="shared" si="0"/>
        <v>0</v>
      </c>
      <c r="Y4" s="32">
        <f t="shared" si="0"/>
        <v>0</v>
      </c>
      <c r="Z4" s="5"/>
      <c r="AA4" s="5"/>
    </row>
    <row r="5" spans="1:31" ht="20.25" customHeight="1" thickBot="1">
      <c r="B5" s="56" t="s">
        <v>59</v>
      </c>
      <c r="C5" s="56"/>
      <c r="D5" s="56"/>
      <c r="E5" s="56"/>
      <c r="H5" s="5"/>
      <c r="I5" s="2">
        <f>SUM(I3:I4)</f>
        <v>3.2986111111111107E-3</v>
      </c>
      <c r="J5" s="23">
        <v>1</v>
      </c>
      <c r="K5" s="7">
        <v>2</v>
      </c>
      <c r="L5" s="8">
        <v>3</v>
      </c>
      <c r="M5" s="8">
        <v>4</v>
      </c>
      <c r="N5" s="8">
        <v>5</v>
      </c>
      <c r="O5" s="8">
        <v>6</v>
      </c>
      <c r="P5" s="8">
        <v>7</v>
      </c>
      <c r="Q5" s="8">
        <v>8</v>
      </c>
      <c r="R5" s="8">
        <v>9</v>
      </c>
      <c r="S5" s="8">
        <v>10</v>
      </c>
      <c r="T5" s="8">
        <v>11</v>
      </c>
      <c r="U5" s="8">
        <v>12</v>
      </c>
      <c r="V5" s="8">
        <v>13</v>
      </c>
      <c r="W5" s="8">
        <v>14</v>
      </c>
      <c r="X5" s="8">
        <v>15</v>
      </c>
      <c r="Y5" s="33">
        <v>16</v>
      </c>
      <c r="Z5" s="17"/>
      <c r="AA5" s="17"/>
      <c r="AB5" s="17"/>
      <c r="AC5" s="43" t="s">
        <v>16</v>
      </c>
      <c r="AD5" s="47" t="s">
        <v>64</v>
      </c>
      <c r="AE5" s="48"/>
    </row>
    <row r="6" spans="1:31" ht="87.75" customHeight="1" thickBot="1">
      <c r="B6" s="27"/>
      <c r="C6" s="27"/>
      <c r="D6" s="27"/>
      <c r="E6" s="27"/>
      <c r="I6" s="9">
        <f>SUM(I3:I5)</f>
        <v>6.5972222222222213E-3</v>
      </c>
      <c r="J6" s="31" t="str">
        <f>VLOOKUP(J7,'PTV Forhindringer'!$A$1:$D$36,2,FALSE)</f>
        <v>Føre gennem labyrint</v>
      </c>
      <c r="K6" s="31" t="str">
        <f>VLOOKUP(K7,'PTV Forhindringer'!$A$1:$D$36,2,FALSE)</f>
        <v>Føre over bro</v>
      </c>
      <c r="L6" s="31" t="str">
        <f>VLOOKUP(L7,'PTV Forhindringer'!$A$1:$D$36,2,FALSE)</f>
        <v>Føre gennem smal passage</v>
      </c>
      <c r="M6" s="31" t="str">
        <f>VLOOKUP(M7,'PTV Forhindringer'!$A$1:$D$36,2,FALSE)</f>
        <v>Føre gennem labyrint</v>
      </c>
      <c r="N6" s="31" t="str">
        <f>VLOOKUP(N7,'PTV Forhindringer'!$A$1:$D$36,2,FALSE)</f>
        <v>Føre over bro</v>
      </c>
      <c r="O6" s="31" t="str">
        <f>VLOOKUP(O7,'PTV Forhindringer'!$A$1:$D$36,2,FALSE)</f>
        <v>Føre gennem smal passage</v>
      </c>
      <c r="P6" s="31" t="str">
        <f>VLOOKUP(P7,'PTV Forhindringer'!$A$1:$D$36,2,FALSE)</f>
        <v>Føre over træstamme</v>
      </c>
      <c r="Q6" s="31" t="str">
        <f>VLOOKUP(Q7,'PTV Forhindringer'!$A$1:$D$36,2,FALSE)</f>
        <v>Slalom</v>
      </c>
      <c r="R6" s="31" t="str">
        <f>VLOOKUP(R7,'PTV Forhindringer'!$A$1:$D$36,2,FALSE)</f>
        <v>Hæk</v>
      </c>
      <c r="S6" s="31" t="e">
        <f>VLOOKUP(S7,'PTV Forhindringer'!$A$1:$D$36,2,FALSE)</f>
        <v>#N/A</v>
      </c>
      <c r="T6" s="31" t="e">
        <f>VLOOKUP(T7,'PTV Forhindringer'!$A$1:$D$36,2,FALSE)</f>
        <v>#N/A</v>
      </c>
      <c r="U6" s="31" t="e">
        <f>VLOOKUP(U7,'PTV Forhindringer'!$A$1:$D$36,2,FALSE)</f>
        <v>#N/A</v>
      </c>
      <c r="V6" s="31" t="e">
        <f>VLOOKUP(V7,'PTV Forhindringer'!$A$1:$D$36,2,FALSE)</f>
        <v>#N/A</v>
      </c>
      <c r="W6" s="31" t="e">
        <f>VLOOKUP(W7,'PTV Forhindringer'!$A$1:$D$36,2,FALSE)</f>
        <v>#N/A</v>
      </c>
      <c r="X6" s="31" t="e">
        <f>VLOOKUP(X7,'PTV Forhindringer'!$A$1:$D$36,2,FALSE)</f>
        <v>#N/A</v>
      </c>
      <c r="Y6" s="31" t="e">
        <f>VLOOKUP(Y7,'PTV Forhindringer'!$A$1:$D$36,2,FALSE)</f>
        <v>#N/A</v>
      </c>
      <c r="Z6" s="34" t="s">
        <v>60</v>
      </c>
      <c r="AA6" s="35" t="s">
        <v>61</v>
      </c>
      <c r="AB6" s="36" t="s">
        <v>17</v>
      </c>
      <c r="AC6" s="44"/>
      <c r="AD6" s="49" t="s">
        <v>66</v>
      </c>
      <c r="AE6" s="50" t="s">
        <v>67</v>
      </c>
    </row>
    <row r="7" spans="1:31" ht="36.950000000000003" customHeight="1">
      <c r="A7" t="s">
        <v>7</v>
      </c>
      <c r="B7" t="s">
        <v>8</v>
      </c>
      <c r="C7" t="s">
        <v>9</v>
      </c>
      <c r="D7" s="13" t="s">
        <v>1</v>
      </c>
      <c r="E7" s="13" t="s">
        <v>2</v>
      </c>
      <c r="F7" s="20" t="s">
        <v>3</v>
      </c>
      <c r="G7" s="14" t="s">
        <v>6</v>
      </c>
      <c r="H7" s="16" t="s">
        <v>11</v>
      </c>
      <c r="I7" s="12" t="s">
        <v>15</v>
      </c>
      <c r="J7" s="38">
        <v>21</v>
      </c>
      <c r="K7" s="39">
        <v>25</v>
      </c>
      <c r="L7" s="39">
        <v>8</v>
      </c>
      <c r="M7" s="39">
        <v>21</v>
      </c>
      <c r="N7" s="39">
        <v>25</v>
      </c>
      <c r="O7" s="39">
        <v>8</v>
      </c>
      <c r="P7" s="39">
        <v>35</v>
      </c>
      <c r="Q7" s="39">
        <v>33</v>
      </c>
      <c r="R7" s="39">
        <v>18</v>
      </c>
      <c r="S7" s="39"/>
      <c r="T7" s="39"/>
      <c r="U7" s="39"/>
      <c r="V7" s="39"/>
      <c r="W7" s="39"/>
      <c r="X7" s="39"/>
      <c r="Y7" s="40"/>
      <c r="Z7" s="37"/>
      <c r="AA7" s="37"/>
      <c r="AB7" s="37"/>
      <c r="AC7" s="45"/>
      <c r="AD7" s="49">
        <v>9</v>
      </c>
      <c r="AE7" s="51"/>
    </row>
    <row r="8" spans="1:31" ht="15" customHeight="1">
      <c r="A8" s="10">
        <v>6</v>
      </c>
      <c r="B8" s="18" t="s">
        <v>106</v>
      </c>
      <c r="C8" s="18" t="s">
        <v>121</v>
      </c>
      <c r="D8" s="11"/>
      <c r="E8" s="11"/>
      <c r="F8" s="3">
        <f t="shared" ref="F8:F37" si="1">E8-D8</f>
        <v>0</v>
      </c>
      <c r="G8" s="15" t="str">
        <f>IF(F8&lt;=$I$5,"0",F8-$I$5)</f>
        <v>0</v>
      </c>
      <c r="H8" s="19">
        <f>G8*86400</f>
        <v>0</v>
      </c>
      <c r="I8" s="26">
        <f>IF(B8&lt;&gt;0,ROUNDUP(IF(H8/4&gt;30,30,H8/4),0),"")</f>
        <v>0</v>
      </c>
      <c r="J8" s="29">
        <v>10</v>
      </c>
      <c r="K8" s="24">
        <v>10</v>
      </c>
      <c r="L8" s="24">
        <v>5</v>
      </c>
      <c r="M8" s="24">
        <v>7</v>
      </c>
      <c r="N8" s="24">
        <v>8</v>
      </c>
      <c r="O8" s="24">
        <v>7</v>
      </c>
      <c r="P8" s="24">
        <v>9</v>
      </c>
      <c r="Q8" s="24">
        <v>5</v>
      </c>
      <c r="R8" s="24">
        <v>0</v>
      </c>
      <c r="S8" s="24"/>
      <c r="T8" s="24"/>
      <c r="U8" s="24"/>
      <c r="V8" s="24"/>
      <c r="W8" s="24"/>
      <c r="X8" s="24"/>
      <c r="Y8" s="24"/>
      <c r="Z8" s="30">
        <f t="shared" ref="Z8:Z37" si="2">IF(B8&lt;&gt;0,(SUM(J8:Y8)),"")</f>
        <v>61</v>
      </c>
      <c r="AA8" s="30">
        <f t="shared" ref="AA8:AA37" si="3">IF(B8&lt;&gt;0,I8*-1,0)</f>
        <v>0</v>
      </c>
      <c r="AB8" s="19"/>
      <c r="AC8" s="46">
        <f t="shared" ref="AC8:AC37" si="4">IF(B8&lt;&gt;0,(IF(Z8+AA8&lt;0,0,Z8+AA8)*OR(IF(AB8=1,0,Z8+AA8))),"")</f>
        <v>61</v>
      </c>
      <c r="AD8" s="52">
        <f>IF(B8&lt;&gt;0,AC8/AD$7,0)</f>
        <v>6.7777777777777777</v>
      </c>
      <c r="AE8" s="51">
        <f t="shared" ref="AE8:AE37" si="5">IF(B8&lt;&gt;0,RANK(AD8,AD$8:AD$37),"")</f>
        <v>3</v>
      </c>
    </row>
    <row r="9" spans="1:31" ht="15" customHeight="1">
      <c r="A9" s="10">
        <v>7</v>
      </c>
      <c r="B9" s="18" t="s">
        <v>102</v>
      </c>
      <c r="C9" s="18" t="s">
        <v>119</v>
      </c>
      <c r="D9" s="11">
        <v>0.63959490740740743</v>
      </c>
      <c r="E9" s="11">
        <v>0.64231481481481478</v>
      </c>
      <c r="F9" s="3">
        <f t="shared" si="1"/>
        <v>2.7199074074073515E-3</v>
      </c>
      <c r="G9" s="15" t="str">
        <f>IF(F9&lt;=$I$5,"0",F9-$I$5)</f>
        <v>0</v>
      </c>
      <c r="H9" s="19">
        <f>G9*86400</f>
        <v>0</v>
      </c>
      <c r="I9" s="26">
        <f t="shared" ref="I9:I37" si="6">IF(B9&lt;&gt;0,ROUNDUP(IF(H9/4&gt;30,30,H9/4),0),"")</f>
        <v>0</v>
      </c>
      <c r="J9" s="25">
        <v>10</v>
      </c>
      <c r="K9" s="21">
        <v>3</v>
      </c>
      <c r="L9" s="21">
        <v>5</v>
      </c>
      <c r="M9" s="21">
        <v>8</v>
      </c>
      <c r="N9" s="21">
        <v>9</v>
      </c>
      <c r="O9" s="21">
        <v>5</v>
      </c>
      <c r="P9" s="21">
        <v>10</v>
      </c>
      <c r="Q9" s="21">
        <v>5</v>
      </c>
      <c r="R9" s="21">
        <v>0</v>
      </c>
      <c r="S9" s="21"/>
      <c r="T9" s="21"/>
      <c r="U9" s="42"/>
      <c r="V9" s="21"/>
      <c r="W9" s="21"/>
      <c r="X9" s="21"/>
      <c r="Y9" s="21"/>
      <c r="Z9" s="30">
        <f t="shared" si="2"/>
        <v>55</v>
      </c>
      <c r="AA9" s="30">
        <f t="shared" si="3"/>
        <v>0</v>
      </c>
      <c r="AB9" s="22"/>
      <c r="AC9" s="46">
        <f t="shared" si="4"/>
        <v>55</v>
      </c>
      <c r="AD9" s="52">
        <f t="shared" ref="AD9:AD37" si="7">IF(B9&lt;&gt;0,AC9/AD$7,0)</f>
        <v>6.1111111111111107</v>
      </c>
      <c r="AE9" s="51">
        <f t="shared" si="5"/>
        <v>4</v>
      </c>
    </row>
    <row r="10" spans="1:31" ht="15" customHeight="1">
      <c r="A10" s="10">
        <v>8</v>
      </c>
      <c r="B10" s="18" t="s">
        <v>122</v>
      </c>
      <c r="C10" s="18" t="s">
        <v>123</v>
      </c>
      <c r="D10" s="11">
        <v>0.64236111111111105</v>
      </c>
      <c r="E10" s="11">
        <v>0.64440972222222215</v>
      </c>
      <c r="F10" s="3">
        <f t="shared" si="1"/>
        <v>2.0486111111110983E-3</v>
      </c>
      <c r="G10" s="15" t="str">
        <f t="shared" ref="G10:G37" si="8">IF(F10&lt;=$I$5,"0",F10-$I$5)</f>
        <v>0</v>
      </c>
      <c r="H10" s="19">
        <f t="shared" ref="H10:H19" si="9">G10*86400</f>
        <v>0</v>
      </c>
      <c r="I10" s="26">
        <f t="shared" si="6"/>
        <v>0</v>
      </c>
      <c r="J10" s="29">
        <v>10</v>
      </c>
      <c r="K10" s="24">
        <v>10</v>
      </c>
      <c r="L10" s="24">
        <v>10</v>
      </c>
      <c r="M10" s="24">
        <v>8</v>
      </c>
      <c r="N10" s="24">
        <v>9</v>
      </c>
      <c r="O10" s="24">
        <v>10</v>
      </c>
      <c r="P10" s="24">
        <v>10</v>
      </c>
      <c r="Q10" s="24">
        <v>7</v>
      </c>
      <c r="R10" s="24">
        <v>10</v>
      </c>
      <c r="S10" s="24"/>
      <c r="T10" s="24"/>
      <c r="U10" s="24"/>
      <c r="V10" s="24"/>
      <c r="W10" s="24"/>
      <c r="X10" s="24"/>
      <c r="Y10" s="24"/>
      <c r="Z10" s="30">
        <f t="shared" si="2"/>
        <v>84</v>
      </c>
      <c r="AA10" s="30">
        <f t="shared" si="3"/>
        <v>0</v>
      </c>
      <c r="AB10" s="19"/>
      <c r="AC10" s="46">
        <f t="shared" si="4"/>
        <v>84</v>
      </c>
      <c r="AD10" s="52">
        <f t="shared" si="7"/>
        <v>9.3333333333333339</v>
      </c>
      <c r="AE10" s="51">
        <f t="shared" si="5"/>
        <v>1</v>
      </c>
    </row>
    <row r="11" spans="1:31" ht="15" customHeight="1">
      <c r="A11" s="10">
        <v>9</v>
      </c>
      <c r="B11" s="18" t="s">
        <v>106</v>
      </c>
      <c r="C11" s="18" t="s">
        <v>124</v>
      </c>
      <c r="D11" s="11">
        <v>0.64585648148148145</v>
      </c>
      <c r="E11" s="11">
        <v>0.64769675925925929</v>
      </c>
      <c r="F11" s="3">
        <f t="shared" si="1"/>
        <v>1.8402777777778434E-3</v>
      </c>
      <c r="G11" s="15" t="str">
        <f t="shared" si="8"/>
        <v>0</v>
      </c>
      <c r="H11" s="19">
        <f t="shared" si="9"/>
        <v>0</v>
      </c>
      <c r="I11" s="26">
        <f t="shared" si="6"/>
        <v>0</v>
      </c>
      <c r="J11" s="25">
        <v>10</v>
      </c>
      <c r="K11" s="21">
        <v>10</v>
      </c>
      <c r="L11" s="21">
        <v>10</v>
      </c>
      <c r="M11" s="21">
        <v>9</v>
      </c>
      <c r="N11" s="21">
        <v>10</v>
      </c>
      <c r="O11" s="21">
        <v>7</v>
      </c>
      <c r="P11" s="21">
        <v>9</v>
      </c>
      <c r="Q11" s="21">
        <v>7</v>
      </c>
      <c r="R11" s="21">
        <v>9</v>
      </c>
      <c r="S11" s="21"/>
      <c r="T11" s="21"/>
      <c r="U11" s="42"/>
      <c r="V11" s="21"/>
      <c r="W11" s="21"/>
      <c r="X11" s="21"/>
      <c r="Y11" s="21"/>
      <c r="Z11" s="30">
        <f t="shared" si="2"/>
        <v>81</v>
      </c>
      <c r="AA11" s="30">
        <f t="shared" si="3"/>
        <v>0</v>
      </c>
      <c r="AB11" s="22"/>
      <c r="AC11" s="46">
        <f t="shared" si="4"/>
        <v>81</v>
      </c>
      <c r="AD11" s="52">
        <f t="shared" si="7"/>
        <v>9</v>
      </c>
      <c r="AE11" s="51">
        <f t="shared" si="5"/>
        <v>2</v>
      </c>
    </row>
    <row r="12" spans="1:31" ht="15" hidden="1" customHeight="1">
      <c r="A12" s="10">
        <v>0</v>
      </c>
      <c r="B12" s="18">
        <v>0</v>
      </c>
      <c r="C12" s="18">
        <v>0</v>
      </c>
      <c r="D12" s="11"/>
      <c r="E12" s="11"/>
      <c r="F12" s="3">
        <f t="shared" si="1"/>
        <v>0</v>
      </c>
      <c r="G12" s="15" t="str">
        <f t="shared" si="8"/>
        <v>0</v>
      </c>
      <c r="H12" s="19">
        <f t="shared" si="9"/>
        <v>0</v>
      </c>
      <c r="I12" s="26" t="str">
        <f t="shared" si="6"/>
        <v/>
      </c>
      <c r="J12" s="29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0" t="str">
        <f t="shared" si="2"/>
        <v/>
      </c>
      <c r="AA12" s="30">
        <f t="shared" si="3"/>
        <v>0</v>
      </c>
      <c r="AB12" s="19"/>
      <c r="AC12" s="46" t="str">
        <f t="shared" si="4"/>
        <v/>
      </c>
      <c r="AD12" s="52">
        <f t="shared" si="7"/>
        <v>0</v>
      </c>
      <c r="AE12" s="51" t="str">
        <f t="shared" si="5"/>
        <v/>
      </c>
    </row>
    <row r="13" spans="1:31" ht="15" hidden="1" customHeight="1">
      <c r="A13" s="10">
        <v>0</v>
      </c>
      <c r="B13" s="18">
        <v>0</v>
      </c>
      <c r="C13" s="18">
        <v>0</v>
      </c>
      <c r="D13" s="11"/>
      <c r="E13" s="11"/>
      <c r="F13" s="3">
        <f t="shared" si="1"/>
        <v>0</v>
      </c>
      <c r="G13" s="15" t="str">
        <f t="shared" si="8"/>
        <v>0</v>
      </c>
      <c r="H13" s="19">
        <f t="shared" si="9"/>
        <v>0</v>
      </c>
      <c r="I13" s="26" t="str">
        <f t="shared" si="6"/>
        <v/>
      </c>
      <c r="J13" s="25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2"/>
      <c r="V13" s="21"/>
      <c r="W13" s="21"/>
      <c r="X13" s="21"/>
      <c r="Y13" s="21"/>
      <c r="Z13" s="30" t="str">
        <f t="shared" si="2"/>
        <v/>
      </c>
      <c r="AA13" s="30">
        <f t="shared" si="3"/>
        <v>0</v>
      </c>
      <c r="AB13" s="22"/>
      <c r="AC13" s="46" t="str">
        <f t="shared" si="4"/>
        <v/>
      </c>
      <c r="AD13" s="52">
        <f t="shared" si="7"/>
        <v>0</v>
      </c>
      <c r="AE13" s="51" t="str">
        <f t="shared" si="5"/>
        <v/>
      </c>
    </row>
    <row r="14" spans="1:31" ht="15" hidden="1" customHeight="1">
      <c r="A14" s="10">
        <v>0</v>
      </c>
      <c r="B14" s="18">
        <v>0</v>
      </c>
      <c r="C14" s="18">
        <v>0</v>
      </c>
      <c r="D14" s="11"/>
      <c r="E14" s="11"/>
      <c r="F14" s="3">
        <f t="shared" si="1"/>
        <v>0</v>
      </c>
      <c r="G14" s="15" t="str">
        <f t="shared" si="8"/>
        <v>0</v>
      </c>
      <c r="H14" s="19">
        <f t="shared" si="9"/>
        <v>0</v>
      </c>
      <c r="I14" s="26" t="str">
        <f t="shared" si="6"/>
        <v/>
      </c>
      <c r="J14" s="29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30" t="str">
        <f t="shared" si="2"/>
        <v/>
      </c>
      <c r="AA14" s="30">
        <f t="shared" si="3"/>
        <v>0</v>
      </c>
      <c r="AB14" s="19"/>
      <c r="AC14" s="46" t="str">
        <f t="shared" si="4"/>
        <v/>
      </c>
      <c r="AD14" s="52">
        <f t="shared" si="7"/>
        <v>0</v>
      </c>
      <c r="AE14" s="51" t="str">
        <f t="shared" si="5"/>
        <v/>
      </c>
    </row>
    <row r="15" spans="1:31" ht="15" hidden="1" customHeight="1">
      <c r="A15" s="10">
        <v>0</v>
      </c>
      <c r="B15" s="18">
        <v>0</v>
      </c>
      <c r="C15" s="18">
        <v>0</v>
      </c>
      <c r="D15" s="11"/>
      <c r="E15" s="11"/>
      <c r="F15" s="3">
        <f t="shared" si="1"/>
        <v>0</v>
      </c>
      <c r="G15" s="15" t="str">
        <f t="shared" si="8"/>
        <v>0</v>
      </c>
      <c r="H15" s="19">
        <f t="shared" si="9"/>
        <v>0</v>
      </c>
      <c r="I15" s="26" t="str">
        <f t="shared" si="6"/>
        <v/>
      </c>
      <c r="J15" s="2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42"/>
      <c r="V15" s="21"/>
      <c r="W15" s="21"/>
      <c r="X15" s="21"/>
      <c r="Y15" s="21"/>
      <c r="Z15" s="30" t="str">
        <f t="shared" si="2"/>
        <v/>
      </c>
      <c r="AA15" s="30">
        <f t="shared" si="3"/>
        <v>0</v>
      </c>
      <c r="AB15" s="22"/>
      <c r="AC15" s="46" t="str">
        <f t="shared" si="4"/>
        <v/>
      </c>
      <c r="AD15" s="52">
        <f t="shared" si="7"/>
        <v>0</v>
      </c>
      <c r="AE15" s="51" t="str">
        <f t="shared" si="5"/>
        <v/>
      </c>
    </row>
    <row r="16" spans="1:31" ht="15" hidden="1" customHeight="1">
      <c r="A16" s="10">
        <v>0</v>
      </c>
      <c r="B16" s="18">
        <v>0</v>
      </c>
      <c r="C16" s="18">
        <v>0</v>
      </c>
      <c r="D16" s="11"/>
      <c r="E16" s="11"/>
      <c r="F16" s="3">
        <f t="shared" si="1"/>
        <v>0</v>
      </c>
      <c r="G16" s="15" t="str">
        <f t="shared" si="8"/>
        <v>0</v>
      </c>
      <c r="H16" s="19">
        <f t="shared" si="9"/>
        <v>0</v>
      </c>
      <c r="I16" s="26" t="str">
        <f t="shared" si="6"/>
        <v/>
      </c>
      <c r="J16" s="29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30" t="str">
        <f t="shared" si="2"/>
        <v/>
      </c>
      <c r="AA16" s="30">
        <f t="shared" si="3"/>
        <v>0</v>
      </c>
      <c r="AB16" s="19"/>
      <c r="AC16" s="46" t="str">
        <f t="shared" si="4"/>
        <v/>
      </c>
      <c r="AD16" s="52">
        <f t="shared" si="7"/>
        <v>0</v>
      </c>
      <c r="AE16" s="51" t="str">
        <f t="shared" si="5"/>
        <v/>
      </c>
    </row>
    <row r="17" spans="1:31" ht="15" hidden="1" customHeight="1">
      <c r="A17" s="10">
        <v>0</v>
      </c>
      <c r="B17" s="18">
        <v>0</v>
      </c>
      <c r="C17" s="18">
        <v>0</v>
      </c>
      <c r="D17" s="11"/>
      <c r="E17" s="11"/>
      <c r="F17" s="3">
        <f t="shared" si="1"/>
        <v>0</v>
      </c>
      <c r="G17" s="15" t="str">
        <f t="shared" si="8"/>
        <v>0</v>
      </c>
      <c r="H17" s="19">
        <f t="shared" si="9"/>
        <v>0</v>
      </c>
      <c r="I17" s="26" t="str">
        <f t="shared" si="6"/>
        <v/>
      </c>
      <c r="J17" s="25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42"/>
      <c r="V17" s="21"/>
      <c r="W17" s="21"/>
      <c r="X17" s="21"/>
      <c r="Y17" s="21"/>
      <c r="Z17" s="30" t="str">
        <f t="shared" si="2"/>
        <v/>
      </c>
      <c r="AA17" s="30">
        <f t="shared" si="3"/>
        <v>0</v>
      </c>
      <c r="AB17" s="22"/>
      <c r="AC17" s="46" t="str">
        <f t="shared" si="4"/>
        <v/>
      </c>
      <c r="AD17" s="52">
        <f t="shared" si="7"/>
        <v>0</v>
      </c>
      <c r="AE17" s="51" t="str">
        <f t="shared" si="5"/>
        <v/>
      </c>
    </row>
    <row r="18" spans="1:31" ht="15" hidden="1" customHeight="1">
      <c r="A18" s="10">
        <v>0</v>
      </c>
      <c r="B18" s="18">
        <v>0</v>
      </c>
      <c r="C18" s="18">
        <v>0</v>
      </c>
      <c r="D18" s="11"/>
      <c r="E18" s="11"/>
      <c r="F18" s="3">
        <f t="shared" si="1"/>
        <v>0</v>
      </c>
      <c r="G18" s="15" t="str">
        <f t="shared" si="8"/>
        <v>0</v>
      </c>
      <c r="H18" s="19">
        <f t="shared" si="9"/>
        <v>0</v>
      </c>
      <c r="I18" s="26" t="str">
        <f t="shared" si="6"/>
        <v/>
      </c>
      <c r="J18" s="29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30" t="str">
        <f t="shared" si="2"/>
        <v/>
      </c>
      <c r="AA18" s="30">
        <f t="shared" si="3"/>
        <v>0</v>
      </c>
      <c r="AB18" s="19"/>
      <c r="AC18" s="46" t="str">
        <f t="shared" si="4"/>
        <v/>
      </c>
      <c r="AD18" s="52">
        <f t="shared" si="7"/>
        <v>0</v>
      </c>
      <c r="AE18" s="51" t="str">
        <f t="shared" si="5"/>
        <v/>
      </c>
    </row>
    <row r="19" spans="1:31" ht="15" hidden="1" customHeight="1">
      <c r="A19" s="10">
        <v>0</v>
      </c>
      <c r="B19" s="18">
        <v>0</v>
      </c>
      <c r="C19" s="18">
        <v>0</v>
      </c>
      <c r="D19" s="11"/>
      <c r="E19" s="11"/>
      <c r="F19" s="3">
        <f t="shared" si="1"/>
        <v>0</v>
      </c>
      <c r="G19" s="15" t="str">
        <f t="shared" si="8"/>
        <v>0</v>
      </c>
      <c r="H19" s="19">
        <f t="shared" si="9"/>
        <v>0</v>
      </c>
      <c r="I19" s="26" t="str">
        <f t="shared" si="6"/>
        <v/>
      </c>
      <c r="J19" s="25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42"/>
      <c r="V19" s="21"/>
      <c r="W19" s="21"/>
      <c r="X19" s="21"/>
      <c r="Y19" s="21"/>
      <c r="Z19" s="30" t="str">
        <f t="shared" si="2"/>
        <v/>
      </c>
      <c r="AA19" s="30">
        <f t="shared" si="3"/>
        <v>0</v>
      </c>
      <c r="AB19" s="22"/>
      <c r="AC19" s="46" t="str">
        <f t="shared" si="4"/>
        <v/>
      </c>
      <c r="AD19" s="52">
        <f t="shared" si="7"/>
        <v>0</v>
      </c>
      <c r="AE19" s="51" t="str">
        <f t="shared" si="5"/>
        <v/>
      </c>
    </row>
    <row r="20" spans="1:31" ht="15" hidden="1" customHeight="1">
      <c r="A20" s="10">
        <v>0</v>
      </c>
      <c r="B20" s="18">
        <v>0</v>
      </c>
      <c r="C20" s="18">
        <v>0</v>
      </c>
      <c r="D20" s="11"/>
      <c r="E20" s="11"/>
      <c r="F20" s="3">
        <f t="shared" si="1"/>
        <v>0</v>
      </c>
      <c r="G20" s="15" t="str">
        <f t="shared" si="8"/>
        <v>0</v>
      </c>
      <c r="H20" s="19">
        <f>G20*86399</f>
        <v>0</v>
      </c>
      <c r="I20" s="26" t="str">
        <f t="shared" si="6"/>
        <v/>
      </c>
      <c r="J20" s="29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30" t="str">
        <f t="shared" si="2"/>
        <v/>
      </c>
      <c r="AA20" s="30">
        <f t="shared" si="3"/>
        <v>0</v>
      </c>
      <c r="AB20" s="19"/>
      <c r="AC20" s="46" t="str">
        <f t="shared" si="4"/>
        <v/>
      </c>
      <c r="AD20" s="52">
        <f t="shared" si="7"/>
        <v>0</v>
      </c>
      <c r="AE20" s="51" t="str">
        <f t="shared" si="5"/>
        <v/>
      </c>
    </row>
    <row r="21" spans="1:31" ht="15" hidden="1" customHeight="1">
      <c r="A21" s="10">
        <v>0</v>
      </c>
      <c r="B21" s="18">
        <v>0</v>
      </c>
      <c r="C21" s="18">
        <v>0</v>
      </c>
      <c r="D21" s="11"/>
      <c r="E21" s="11"/>
      <c r="F21" s="3">
        <f t="shared" si="1"/>
        <v>0</v>
      </c>
      <c r="G21" s="15" t="str">
        <f t="shared" si="8"/>
        <v>0</v>
      </c>
      <c r="H21" s="19">
        <f t="shared" ref="H21:H37" si="10">G21*86399</f>
        <v>0</v>
      </c>
      <c r="I21" s="26" t="str">
        <f t="shared" si="6"/>
        <v/>
      </c>
      <c r="J21" s="25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42"/>
      <c r="V21" s="21"/>
      <c r="W21" s="21"/>
      <c r="X21" s="21"/>
      <c r="Y21" s="21"/>
      <c r="Z21" s="30" t="str">
        <f t="shared" si="2"/>
        <v/>
      </c>
      <c r="AA21" s="30">
        <f t="shared" si="3"/>
        <v>0</v>
      </c>
      <c r="AB21" s="22"/>
      <c r="AC21" s="46" t="str">
        <f t="shared" si="4"/>
        <v/>
      </c>
      <c r="AD21" s="52">
        <f t="shared" si="7"/>
        <v>0</v>
      </c>
      <c r="AE21" s="51" t="str">
        <f t="shared" si="5"/>
        <v/>
      </c>
    </row>
    <row r="22" spans="1:31" ht="15" hidden="1" customHeight="1">
      <c r="A22" s="10">
        <v>0</v>
      </c>
      <c r="B22" s="18">
        <v>0</v>
      </c>
      <c r="C22" s="18">
        <v>0</v>
      </c>
      <c r="D22" s="11"/>
      <c r="E22" s="11"/>
      <c r="F22" s="3">
        <f t="shared" si="1"/>
        <v>0</v>
      </c>
      <c r="G22" s="15" t="str">
        <f t="shared" si="8"/>
        <v>0</v>
      </c>
      <c r="H22" s="19">
        <f t="shared" si="10"/>
        <v>0</v>
      </c>
      <c r="I22" s="26" t="str">
        <f t="shared" si="6"/>
        <v/>
      </c>
      <c r="J22" s="29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30" t="str">
        <f t="shared" si="2"/>
        <v/>
      </c>
      <c r="AA22" s="30">
        <f t="shared" si="3"/>
        <v>0</v>
      </c>
      <c r="AB22" s="19"/>
      <c r="AC22" s="46" t="str">
        <f t="shared" si="4"/>
        <v/>
      </c>
      <c r="AD22" s="52">
        <f t="shared" si="7"/>
        <v>0</v>
      </c>
      <c r="AE22" s="51" t="str">
        <f t="shared" si="5"/>
        <v/>
      </c>
    </row>
    <row r="23" spans="1:31" ht="15" hidden="1" customHeight="1">
      <c r="A23" s="10">
        <v>0</v>
      </c>
      <c r="B23" s="18">
        <v>0</v>
      </c>
      <c r="C23" s="18">
        <v>0</v>
      </c>
      <c r="D23" s="11"/>
      <c r="E23" s="11"/>
      <c r="F23" s="3">
        <f t="shared" si="1"/>
        <v>0</v>
      </c>
      <c r="G23" s="15" t="str">
        <f t="shared" si="8"/>
        <v>0</v>
      </c>
      <c r="H23" s="19">
        <f t="shared" si="10"/>
        <v>0</v>
      </c>
      <c r="I23" s="26" t="str">
        <f t="shared" si="6"/>
        <v/>
      </c>
      <c r="J23" s="2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42"/>
      <c r="V23" s="21"/>
      <c r="W23" s="21"/>
      <c r="X23" s="21"/>
      <c r="Y23" s="21"/>
      <c r="Z23" s="30" t="str">
        <f t="shared" si="2"/>
        <v/>
      </c>
      <c r="AA23" s="30">
        <f t="shared" si="3"/>
        <v>0</v>
      </c>
      <c r="AB23" s="22"/>
      <c r="AC23" s="46" t="str">
        <f t="shared" si="4"/>
        <v/>
      </c>
      <c r="AD23" s="52">
        <f t="shared" si="7"/>
        <v>0</v>
      </c>
      <c r="AE23" s="51" t="str">
        <f t="shared" si="5"/>
        <v/>
      </c>
    </row>
    <row r="24" spans="1:31" ht="15" hidden="1" customHeight="1">
      <c r="A24" s="10">
        <v>0</v>
      </c>
      <c r="B24" s="18">
        <v>0</v>
      </c>
      <c r="C24" s="18">
        <v>0</v>
      </c>
      <c r="D24" s="11"/>
      <c r="E24" s="11"/>
      <c r="F24" s="3">
        <f t="shared" si="1"/>
        <v>0</v>
      </c>
      <c r="G24" s="15" t="str">
        <f t="shared" si="8"/>
        <v>0</v>
      </c>
      <c r="H24" s="19">
        <f t="shared" si="10"/>
        <v>0</v>
      </c>
      <c r="I24" s="26" t="str">
        <f t="shared" si="6"/>
        <v/>
      </c>
      <c r="J24" s="29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0" t="str">
        <f t="shared" si="2"/>
        <v/>
      </c>
      <c r="AA24" s="30">
        <f t="shared" si="3"/>
        <v>0</v>
      </c>
      <c r="AB24" s="19"/>
      <c r="AC24" s="46" t="str">
        <f t="shared" si="4"/>
        <v/>
      </c>
      <c r="AD24" s="52">
        <f t="shared" si="7"/>
        <v>0</v>
      </c>
      <c r="AE24" s="51" t="str">
        <f t="shared" si="5"/>
        <v/>
      </c>
    </row>
    <row r="25" spans="1:31" ht="15" hidden="1" customHeight="1">
      <c r="A25" s="10">
        <v>0</v>
      </c>
      <c r="B25" s="18">
        <v>0</v>
      </c>
      <c r="C25" s="18">
        <v>0</v>
      </c>
      <c r="D25" s="11"/>
      <c r="E25" s="11"/>
      <c r="F25" s="3">
        <f t="shared" si="1"/>
        <v>0</v>
      </c>
      <c r="G25" s="15" t="str">
        <f t="shared" si="8"/>
        <v>0</v>
      </c>
      <c r="H25" s="19">
        <f t="shared" si="10"/>
        <v>0</v>
      </c>
      <c r="I25" s="26" t="str">
        <f t="shared" si="6"/>
        <v/>
      </c>
      <c r="J25" s="25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42"/>
      <c r="V25" s="21"/>
      <c r="W25" s="21"/>
      <c r="X25" s="21"/>
      <c r="Y25" s="21"/>
      <c r="Z25" s="30" t="str">
        <f t="shared" si="2"/>
        <v/>
      </c>
      <c r="AA25" s="30">
        <f t="shared" si="3"/>
        <v>0</v>
      </c>
      <c r="AB25" s="22"/>
      <c r="AC25" s="46" t="str">
        <f t="shared" si="4"/>
        <v/>
      </c>
      <c r="AD25" s="52">
        <f t="shared" si="7"/>
        <v>0</v>
      </c>
      <c r="AE25" s="51" t="str">
        <f t="shared" si="5"/>
        <v/>
      </c>
    </row>
    <row r="26" spans="1:31" ht="15" hidden="1" customHeight="1">
      <c r="A26" s="10">
        <v>0</v>
      </c>
      <c r="B26" s="18">
        <v>0</v>
      </c>
      <c r="C26" s="18">
        <v>0</v>
      </c>
      <c r="D26" s="11"/>
      <c r="E26" s="11"/>
      <c r="F26" s="3">
        <f t="shared" si="1"/>
        <v>0</v>
      </c>
      <c r="G26" s="15" t="str">
        <f t="shared" si="8"/>
        <v>0</v>
      </c>
      <c r="H26" s="19">
        <f t="shared" si="10"/>
        <v>0</v>
      </c>
      <c r="I26" s="26" t="str">
        <f t="shared" si="6"/>
        <v/>
      </c>
      <c r="J26" s="2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30" t="str">
        <f t="shared" si="2"/>
        <v/>
      </c>
      <c r="AA26" s="30">
        <f t="shared" si="3"/>
        <v>0</v>
      </c>
      <c r="AB26" s="19"/>
      <c r="AC26" s="46" t="str">
        <f t="shared" si="4"/>
        <v/>
      </c>
      <c r="AD26" s="52">
        <f t="shared" si="7"/>
        <v>0</v>
      </c>
      <c r="AE26" s="51" t="str">
        <f t="shared" si="5"/>
        <v/>
      </c>
    </row>
    <row r="27" spans="1:31" ht="15" hidden="1" customHeight="1">
      <c r="A27" s="10">
        <v>0</v>
      </c>
      <c r="B27" s="18">
        <v>0</v>
      </c>
      <c r="C27" s="18">
        <v>0</v>
      </c>
      <c r="D27" s="11"/>
      <c r="E27" s="11"/>
      <c r="F27" s="3">
        <f t="shared" si="1"/>
        <v>0</v>
      </c>
      <c r="G27" s="15" t="str">
        <f t="shared" si="8"/>
        <v>0</v>
      </c>
      <c r="H27" s="19">
        <f t="shared" si="10"/>
        <v>0</v>
      </c>
      <c r="I27" s="26" t="str">
        <f t="shared" si="6"/>
        <v/>
      </c>
      <c r="J27" s="25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2"/>
      <c r="V27" s="21"/>
      <c r="W27" s="21"/>
      <c r="X27" s="21"/>
      <c r="Y27" s="21"/>
      <c r="Z27" s="30" t="str">
        <f t="shared" si="2"/>
        <v/>
      </c>
      <c r="AA27" s="30">
        <f t="shared" si="3"/>
        <v>0</v>
      </c>
      <c r="AB27" s="22"/>
      <c r="AC27" s="46" t="str">
        <f t="shared" si="4"/>
        <v/>
      </c>
      <c r="AD27" s="52">
        <f t="shared" si="7"/>
        <v>0</v>
      </c>
      <c r="AE27" s="51" t="str">
        <f t="shared" si="5"/>
        <v/>
      </c>
    </row>
    <row r="28" spans="1:31" ht="15" hidden="1" customHeight="1">
      <c r="A28" s="10">
        <v>0</v>
      </c>
      <c r="B28" s="18">
        <v>0</v>
      </c>
      <c r="C28" s="18">
        <v>0</v>
      </c>
      <c r="D28" s="11"/>
      <c r="E28" s="11"/>
      <c r="F28" s="3">
        <f t="shared" si="1"/>
        <v>0</v>
      </c>
      <c r="G28" s="15" t="str">
        <f t="shared" si="8"/>
        <v>0</v>
      </c>
      <c r="H28" s="19">
        <f t="shared" si="10"/>
        <v>0</v>
      </c>
      <c r="I28" s="26" t="str">
        <f t="shared" si="6"/>
        <v/>
      </c>
      <c r="J28" s="29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30" t="str">
        <f t="shared" si="2"/>
        <v/>
      </c>
      <c r="AA28" s="30">
        <f t="shared" si="3"/>
        <v>0</v>
      </c>
      <c r="AB28" s="19"/>
      <c r="AC28" s="46" t="str">
        <f t="shared" si="4"/>
        <v/>
      </c>
      <c r="AD28" s="52">
        <f t="shared" si="7"/>
        <v>0</v>
      </c>
      <c r="AE28" s="51" t="str">
        <f t="shared" si="5"/>
        <v/>
      </c>
    </row>
    <row r="29" spans="1:31" ht="15" hidden="1" customHeight="1">
      <c r="A29" s="10">
        <v>0</v>
      </c>
      <c r="B29" s="18">
        <v>0</v>
      </c>
      <c r="C29" s="18">
        <v>0</v>
      </c>
      <c r="D29" s="11"/>
      <c r="E29" s="11"/>
      <c r="F29" s="3">
        <f t="shared" si="1"/>
        <v>0</v>
      </c>
      <c r="G29" s="15" t="str">
        <f t="shared" si="8"/>
        <v>0</v>
      </c>
      <c r="H29" s="19">
        <f t="shared" si="10"/>
        <v>0</v>
      </c>
      <c r="I29" s="26" t="str">
        <f t="shared" si="6"/>
        <v/>
      </c>
      <c r="J29" s="2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42"/>
      <c r="V29" s="21"/>
      <c r="W29" s="21"/>
      <c r="X29" s="21"/>
      <c r="Y29" s="21"/>
      <c r="Z29" s="30" t="str">
        <f t="shared" si="2"/>
        <v/>
      </c>
      <c r="AA29" s="30">
        <f t="shared" si="3"/>
        <v>0</v>
      </c>
      <c r="AB29" s="22"/>
      <c r="AC29" s="46" t="str">
        <f t="shared" si="4"/>
        <v/>
      </c>
      <c r="AD29" s="52">
        <f t="shared" si="7"/>
        <v>0</v>
      </c>
      <c r="AE29" s="51" t="str">
        <f t="shared" si="5"/>
        <v/>
      </c>
    </row>
    <row r="30" spans="1:31" ht="15" hidden="1" customHeight="1">
      <c r="A30" s="10">
        <v>0</v>
      </c>
      <c r="B30" s="18">
        <v>0</v>
      </c>
      <c r="C30" s="18">
        <v>0</v>
      </c>
      <c r="D30" s="11"/>
      <c r="E30" s="11"/>
      <c r="F30" s="3">
        <f t="shared" si="1"/>
        <v>0</v>
      </c>
      <c r="G30" s="15" t="str">
        <f t="shared" si="8"/>
        <v>0</v>
      </c>
      <c r="H30" s="19">
        <f t="shared" si="10"/>
        <v>0</v>
      </c>
      <c r="I30" s="26" t="str">
        <f t="shared" si="6"/>
        <v/>
      </c>
      <c r="J30" s="2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30" t="str">
        <f t="shared" si="2"/>
        <v/>
      </c>
      <c r="AA30" s="30">
        <f t="shared" si="3"/>
        <v>0</v>
      </c>
      <c r="AB30" s="19"/>
      <c r="AC30" s="46" t="str">
        <f t="shared" si="4"/>
        <v/>
      </c>
      <c r="AD30" s="52">
        <f t="shared" si="7"/>
        <v>0</v>
      </c>
      <c r="AE30" s="51" t="str">
        <f t="shared" si="5"/>
        <v/>
      </c>
    </row>
    <row r="31" spans="1:31" ht="15" hidden="1" customHeight="1">
      <c r="A31" s="10">
        <v>0</v>
      </c>
      <c r="B31" s="18">
        <v>0</v>
      </c>
      <c r="C31" s="18">
        <v>0</v>
      </c>
      <c r="D31" s="11"/>
      <c r="E31" s="11"/>
      <c r="F31" s="3">
        <f t="shared" si="1"/>
        <v>0</v>
      </c>
      <c r="G31" s="15" t="str">
        <f t="shared" si="8"/>
        <v>0</v>
      </c>
      <c r="H31" s="19">
        <f t="shared" si="10"/>
        <v>0</v>
      </c>
      <c r="I31" s="26" t="str">
        <f t="shared" si="6"/>
        <v/>
      </c>
      <c r="J31" s="2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2"/>
      <c r="V31" s="21"/>
      <c r="W31" s="21"/>
      <c r="X31" s="21"/>
      <c r="Y31" s="21"/>
      <c r="Z31" s="30" t="str">
        <f t="shared" si="2"/>
        <v/>
      </c>
      <c r="AA31" s="30">
        <f t="shared" si="3"/>
        <v>0</v>
      </c>
      <c r="AB31" s="22"/>
      <c r="AC31" s="46" t="str">
        <f t="shared" si="4"/>
        <v/>
      </c>
      <c r="AD31" s="52">
        <f t="shared" si="7"/>
        <v>0</v>
      </c>
      <c r="AE31" s="51" t="str">
        <f t="shared" si="5"/>
        <v/>
      </c>
    </row>
    <row r="32" spans="1:31" ht="15" hidden="1" customHeight="1">
      <c r="A32" s="10">
        <v>0</v>
      </c>
      <c r="B32" s="18">
        <v>0</v>
      </c>
      <c r="C32" s="18">
        <v>0</v>
      </c>
      <c r="D32" s="11"/>
      <c r="E32" s="11"/>
      <c r="F32" s="3">
        <f t="shared" si="1"/>
        <v>0</v>
      </c>
      <c r="G32" s="15" t="str">
        <f t="shared" si="8"/>
        <v>0</v>
      </c>
      <c r="H32" s="19">
        <f t="shared" si="10"/>
        <v>0</v>
      </c>
      <c r="I32" s="26" t="str">
        <f t="shared" si="6"/>
        <v/>
      </c>
      <c r="J32" s="29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30" t="str">
        <f t="shared" si="2"/>
        <v/>
      </c>
      <c r="AA32" s="30">
        <f t="shared" si="3"/>
        <v>0</v>
      </c>
      <c r="AB32" s="19"/>
      <c r="AC32" s="46" t="str">
        <f t="shared" si="4"/>
        <v/>
      </c>
      <c r="AD32" s="52">
        <f t="shared" si="7"/>
        <v>0</v>
      </c>
      <c r="AE32" s="51" t="str">
        <f t="shared" si="5"/>
        <v/>
      </c>
    </row>
    <row r="33" spans="1:31" ht="15" hidden="1" customHeight="1">
      <c r="A33" s="10">
        <v>0</v>
      </c>
      <c r="B33" s="18">
        <v>0</v>
      </c>
      <c r="C33" s="18">
        <v>0</v>
      </c>
      <c r="D33" s="11"/>
      <c r="E33" s="11"/>
      <c r="F33" s="3">
        <f t="shared" si="1"/>
        <v>0</v>
      </c>
      <c r="G33" s="15" t="str">
        <f t="shared" si="8"/>
        <v>0</v>
      </c>
      <c r="H33" s="19">
        <f t="shared" si="10"/>
        <v>0</v>
      </c>
      <c r="I33" s="26" t="str">
        <f t="shared" si="6"/>
        <v/>
      </c>
      <c r="J33" s="2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42"/>
      <c r="V33" s="21"/>
      <c r="W33" s="21"/>
      <c r="X33" s="21"/>
      <c r="Y33" s="21"/>
      <c r="Z33" s="30" t="str">
        <f t="shared" si="2"/>
        <v/>
      </c>
      <c r="AA33" s="30">
        <f t="shared" si="3"/>
        <v>0</v>
      </c>
      <c r="AB33" s="22"/>
      <c r="AC33" s="46" t="str">
        <f t="shared" si="4"/>
        <v/>
      </c>
      <c r="AD33" s="52">
        <f t="shared" si="7"/>
        <v>0</v>
      </c>
      <c r="AE33" s="51" t="str">
        <f t="shared" si="5"/>
        <v/>
      </c>
    </row>
    <row r="34" spans="1:31" ht="15" hidden="1" customHeight="1">
      <c r="A34" s="10">
        <v>0</v>
      </c>
      <c r="B34" s="18">
        <v>0</v>
      </c>
      <c r="C34" s="18">
        <v>0</v>
      </c>
      <c r="D34" s="11"/>
      <c r="E34" s="11"/>
      <c r="F34" s="3">
        <f t="shared" si="1"/>
        <v>0</v>
      </c>
      <c r="G34" s="15" t="str">
        <f t="shared" si="8"/>
        <v>0</v>
      </c>
      <c r="H34" s="19">
        <f t="shared" si="10"/>
        <v>0</v>
      </c>
      <c r="I34" s="26" t="str">
        <f t="shared" si="6"/>
        <v/>
      </c>
      <c r="J34" s="29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30" t="str">
        <f t="shared" si="2"/>
        <v/>
      </c>
      <c r="AA34" s="30">
        <f t="shared" si="3"/>
        <v>0</v>
      </c>
      <c r="AB34" s="19"/>
      <c r="AC34" s="46" t="str">
        <f t="shared" si="4"/>
        <v/>
      </c>
      <c r="AD34" s="52">
        <f t="shared" si="7"/>
        <v>0</v>
      </c>
      <c r="AE34" s="51" t="str">
        <f t="shared" si="5"/>
        <v/>
      </c>
    </row>
    <row r="35" spans="1:31" ht="15" hidden="1" customHeight="1">
      <c r="A35" s="10">
        <v>0</v>
      </c>
      <c r="B35" s="18">
        <v>0</v>
      </c>
      <c r="C35" s="18">
        <v>0</v>
      </c>
      <c r="D35" s="11"/>
      <c r="E35" s="11"/>
      <c r="F35" s="3">
        <f t="shared" si="1"/>
        <v>0</v>
      </c>
      <c r="G35" s="15" t="str">
        <f t="shared" si="8"/>
        <v>0</v>
      </c>
      <c r="H35" s="19">
        <f t="shared" si="10"/>
        <v>0</v>
      </c>
      <c r="I35" s="26" t="str">
        <f t="shared" si="6"/>
        <v/>
      </c>
      <c r="J35" s="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42"/>
      <c r="V35" s="21"/>
      <c r="W35" s="21"/>
      <c r="X35" s="21"/>
      <c r="Y35" s="21"/>
      <c r="Z35" s="30" t="str">
        <f t="shared" si="2"/>
        <v/>
      </c>
      <c r="AA35" s="30">
        <f t="shared" si="3"/>
        <v>0</v>
      </c>
      <c r="AB35" s="22"/>
      <c r="AC35" s="46" t="str">
        <f t="shared" si="4"/>
        <v/>
      </c>
      <c r="AD35" s="52">
        <f t="shared" si="7"/>
        <v>0</v>
      </c>
      <c r="AE35" s="51" t="str">
        <f t="shared" si="5"/>
        <v/>
      </c>
    </row>
    <row r="36" spans="1:31" ht="15" hidden="1" customHeight="1">
      <c r="A36" s="10">
        <v>0</v>
      </c>
      <c r="B36" s="18">
        <v>0</v>
      </c>
      <c r="C36" s="18">
        <v>0</v>
      </c>
      <c r="D36" s="11"/>
      <c r="E36" s="11"/>
      <c r="F36" s="3">
        <f t="shared" si="1"/>
        <v>0</v>
      </c>
      <c r="G36" s="15" t="str">
        <f t="shared" si="8"/>
        <v>0</v>
      </c>
      <c r="H36" s="19">
        <f t="shared" si="10"/>
        <v>0</v>
      </c>
      <c r="I36" s="26" t="str">
        <f t="shared" si="6"/>
        <v/>
      </c>
      <c r="J36" s="29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30" t="str">
        <f t="shared" si="2"/>
        <v/>
      </c>
      <c r="AA36" s="30">
        <f t="shared" si="3"/>
        <v>0</v>
      </c>
      <c r="AB36" s="19"/>
      <c r="AC36" s="46" t="str">
        <f t="shared" si="4"/>
        <v/>
      </c>
      <c r="AD36" s="52">
        <f t="shared" si="7"/>
        <v>0</v>
      </c>
      <c r="AE36" s="51" t="str">
        <f t="shared" si="5"/>
        <v/>
      </c>
    </row>
    <row r="37" spans="1:31" ht="15" hidden="1" customHeight="1" thickBot="1">
      <c r="A37" s="10">
        <v>0</v>
      </c>
      <c r="B37" s="18">
        <v>0</v>
      </c>
      <c r="C37" s="18">
        <v>0</v>
      </c>
      <c r="D37" s="11"/>
      <c r="E37" s="11"/>
      <c r="F37" s="3">
        <f t="shared" si="1"/>
        <v>0</v>
      </c>
      <c r="G37" s="15" t="str">
        <f t="shared" si="8"/>
        <v>0</v>
      </c>
      <c r="H37" s="19">
        <f t="shared" si="10"/>
        <v>0</v>
      </c>
      <c r="I37" s="26" t="str">
        <f t="shared" si="6"/>
        <v/>
      </c>
      <c r="J37" s="25"/>
      <c r="K37" s="21"/>
      <c r="L37" s="21"/>
      <c r="M37" s="21"/>
      <c r="N37" s="21"/>
      <c r="O37" s="21"/>
      <c r="P37" s="42"/>
      <c r="Q37" s="21"/>
      <c r="R37" s="21"/>
      <c r="S37" s="21"/>
      <c r="T37" s="21"/>
      <c r="U37" s="42"/>
      <c r="V37" s="21"/>
      <c r="W37" s="21"/>
      <c r="X37" s="21"/>
      <c r="Y37" s="21"/>
      <c r="Z37" s="30" t="str">
        <f t="shared" si="2"/>
        <v/>
      </c>
      <c r="AA37" s="30">
        <f t="shared" si="3"/>
        <v>0</v>
      </c>
      <c r="AB37" s="22"/>
      <c r="AC37" s="46" t="str">
        <f t="shared" si="4"/>
        <v/>
      </c>
      <c r="AD37" s="52">
        <f t="shared" si="7"/>
        <v>0</v>
      </c>
      <c r="AE37" s="53" t="str">
        <f t="shared" si="5"/>
        <v/>
      </c>
    </row>
    <row r="38" spans="1:31">
      <c r="A38" s="54"/>
    </row>
  </sheetData>
  <mergeCells count="8">
    <mergeCell ref="B4:H4"/>
    <mergeCell ref="B5:E5"/>
    <mergeCell ref="A1:I1"/>
    <mergeCell ref="J1:AC1"/>
    <mergeCell ref="B2:E2"/>
    <mergeCell ref="P2:W2"/>
    <mergeCell ref="AC2:AE2"/>
    <mergeCell ref="B3:E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1:D36"/>
  <sheetViews>
    <sheetView workbookViewId="0">
      <selection activeCell="L7" sqref="L7"/>
    </sheetView>
  </sheetViews>
  <sheetFormatPr defaultRowHeight="15"/>
  <cols>
    <col min="1" max="1" width="14.42578125" bestFit="1" customWidth="1"/>
    <col min="2" max="2" width="29" bestFit="1" customWidth="1"/>
    <col min="3" max="3" width="9.7109375" customWidth="1"/>
    <col min="4" max="4" width="29.7109375" bestFit="1" customWidth="1"/>
  </cols>
  <sheetData>
    <row r="1" spans="1:4">
      <c r="A1" s="1" t="s">
        <v>18</v>
      </c>
      <c r="B1" s="1" t="s">
        <v>19</v>
      </c>
      <c r="C1" s="1" t="s">
        <v>20</v>
      </c>
      <c r="D1" s="1" t="s">
        <v>21</v>
      </c>
    </row>
    <row r="2" spans="1:4">
      <c r="A2" s="24">
        <v>1</v>
      </c>
      <c r="B2" s="1" t="s">
        <v>22</v>
      </c>
      <c r="C2" s="24">
        <v>0</v>
      </c>
      <c r="D2" s="1" t="s">
        <v>25</v>
      </c>
    </row>
    <row r="3" spans="1:4">
      <c r="A3" s="24">
        <v>2</v>
      </c>
      <c r="B3" s="1" t="s">
        <v>41</v>
      </c>
      <c r="C3" s="24">
        <v>0</v>
      </c>
      <c r="D3" s="1" t="s">
        <v>42</v>
      </c>
    </row>
    <row r="4" spans="1:4">
      <c r="A4" s="24">
        <v>3</v>
      </c>
      <c r="B4" s="1" t="s">
        <v>23</v>
      </c>
      <c r="C4" s="24">
        <v>0</v>
      </c>
      <c r="D4" s="1" t="s">
        <v>25</v>
      </c>
    </row>
    <row r="5" spans="1:4">
      <c r="A5" s="24">
        <v>4</v>
      </c>
      <c r="B5" s="1" t="s">
        <v>48</v>
      </c>
      <c r="C5" s="24">
        <v>15</v>
      </c>
      <c r="D5" s="1" t="s">
        <v>47</v>
      </c>
    </row>
    <row r="6" spans="1:4">
      <c r="A6" s="24">
        <v>5</v>
      </c>
      <c r="B6" s="1" t="s">
        <v>26</v>
      </c>
      <c r="C6" s="24">
        <v>0</v>
      </c>
      <c r="D6" s="1" t="s">
        <v>27</v>
      </c>
    </row>
    <row r="7" spans="1:4">
      <c r="A7" s="24">
        <v>6</v>
      </c>
      <c r="B7" s="1" t="s">
        <v>49</v>
      </c>
      <c r="C7" s="24">
        <v>15</v>
      </c>
      <c r="D7" s="1" t="s">
        <v>47</v>
      </c>
    </row>
    <row r="8" spans="1:4">
      <c r="A8" s="24">
        <v>7</v>
      </c>
      <c r="B8" s="1" t="s">
        <v>28</v>
      </c>
      <c r="C8" s="24">
        <v>0</v>
      </c>
      <c r="D8" s="1" t="s">
        <v>27</v>
      </c>
    </row>
    <row r="9" spans="1:4">
      <c r="A9" s="24">
        <v>8</v>
      </c>
      <c r="B9" s="1" t="s">
        <v>46</v>
      </c>
      <c r="C9" s="24">
        <v>15</v>
      </c>
      <c r="D9" s="1" t="s">
        <v>47</v>
      </c>
    </row>
    <row r="10" spans="1:4">
      <c r="A10" s="24">
        <v>9</v>
      </c>
      <c r="B10" s="1" t="s">
        <v>24</v>
      </c>
      <c r="C10" s="24">
        <v>0</v>
      </c>
      <c r="D10" s="1" t="s">
        <v>25</v>
      </c>
    </row>
    <row r="11" spans="1:4">
      <c r="A11" s="24">
        <v>10</v>
      </c>
      <c r="B11" s="1" t="s">
        <v>43</v>
      </c>
      <c r="C11" s="24">
        <v>0</v>
      </c>
      <c r="D11" s="1" t="s">
        <v>42</v>
      </c>
    </row>
    <row r="12" spans="1:4">
      <c r="A12" s="24">
        <v>11</v>
      </c>
      <c r="B12" s="1" t="s">
        <v>50</v>
      </c>
      <c r="C12" s="24">
        <v>15</v>
      </c>
      <c r="D12" s="1" t="s">
        <v>47</v>
      </c>
    </row>
    <row r="13" spans="1:4">
      <c r="A13" s="24">
        <v>12</v>
      </c>
      <c r="B13" s="1" t="s">
        <v>33</v>
      </c>
      <c r="C13" s="24">
        <v>15</v>
      </c>
      <c r="D13" s="1" t="s">
        <v>34</v>
      </c>
    </row>
    <row r="14" spans="1:4">
      <c r="A14" s="24">
        <v>13</v>
      </c>
      <c r="B14" s="1" t="s">
        <v>51</v>
      </c>
      <c r="C14" s="24">
        <v>15</v>
      </c>
      <c r="D14" s="1" t="s">
        <v>47</v>
      </c>
    </row>
    <row r="15" spans="1:4">
      <c r="A15" s="24">
        <v>14</v>
      </c>
      <c r="B15" s="1" t="s">
        <v>35</v>
      </c>
      <c r="C15" s="24">
        <v>15</v>
      </c>
      <c r="D15" s="1" t="s">
        <v>34</v>
      </c>
    </row>
    <row r="16" spans="1:4">
      <c r="A16" s="24">
        <v>15</v>
      </c>
      <c r="B16" s="1" t="s">
        <v>52</v>
      </c>
      <c r="C16" s="24">
        <v>15</v>
      </c>
      <c r="D16" s="1" t="s">
        <v>47</v>
      </c>
    </row>
    <row r="17" spans="1:4">
      <c r="A17" s="24">
        <v>16</v>
      </c>
      <c r="B17" s="1" t="s">
        <v>29</v>
      </c>
      <c r="C17" s="24">
        <v>0</v>
      </c>
      <c r="D17" s="1" t="s">
        <v>27</v>
      </c>
    </row>
    <row r="18" spans="1:4">
      <c r="A18" s="24">
        <v>17</v>
      </c>
      <c r="B18" s="1" t="s">
        <v>36</v>
      </c>
      <c r="C18" s="24">
        <v>15</v>
      </c>
      <c r="D18" s="1" t="s">
        <v>34</v>
      </c>
    </row>
    <row r="19" spans="1:4">
      <c r="A19" s="24">
        <v>18</v>
      </c>
      <c r="B19" s="1" t="s">
        <v>30</v>
      </c>
      <c r="C19" s="24">
        <v>0</v>
      </c>
      <c r="D19" s="1" t="s">
        <v>27</v>
      </c>
    </row>
    <row r="20" spans="1:4">
      <c r="A20" s="24">
        <v>19</v>
      </c>
      <c r="B20" s="1" t="s">
        <v>37</v>
      </c>
      <c r="C20" s="24">
        <v>15</v>
      </c>
      <c r="D20" s="1" t="s">
        <v>34</v>
      </c>
    </row>
    <row r="21" spans="1:4">
      <c r="A21" s="24">
        <v>20</v>
      </c>
      <c r="B21" s="1" t="s">
        <v>53</v>
      </c>
      <c r="C21" s="24">
        <v>15</v>
      </c>
      <c r="D21" s="1" t="s">
        <v>47</v>
      </c>
    </row>
    <row r="22" spans="1:4">
      <c r="A22" s="24">
        <v>21</v>
      </c>
      <c r="B22" s="1" t="s">
        <v>54</v>
      </c>
      <c r="C22" s="24">
        <v>15</v>
      </c>
      <c r="D22" s="1" t="s">
        <v>47</v>
      </c>
    </row>
    <row r="23" spans="1:4">
      <c r="A23" s="24">
        <v>22</v>
      </c>
      <c r="B23" s="1" t="s">
        <v>38</v>
      </c>
      <c r="C23" s="24">
        <v>15</v>
      </c>
      <c r="D23" s="1" t="s">
        <v>34</v>
      </c>
    </row>
    <row r="24" spans="1:4">
      <c r="A24" s="24">
        <v>23</v>
      </c>
      <c r="B24" s="1" t="s">
        <v>12</v>
      </c>
      <c r="C24" s="24">
        <v>15</v>
      </c>
      <c r="D24" s="1" t="s">
        <v>47</v>
      </c>
    </row>
    <row r="25" spans="1:4">
      <c r="A25" s="24">
        <v>24</v>
      </c>
      <c r="B25" s="1" t="s">
        <v>31</v>
      </c>
      <c r="C25" s="24">
        <v>0</v>
      </c>
      <c r="D25" s="1" t="s">
        <v>27</v>
      </c>
    </row>
    <row r="26" spans="1:4">
      <c r="A26" s="24">
        <v>25</v>
      </c>
      <c r="B26" s="1" t="s">
        <v>55</v>
      </c>
      <c r="C26" s="24">
        <v>15</v>
      </c>
      <c r="D26" s="1" t="s">
        <v>47</v>
      </c>
    </row>
    <row r="27" spans="1:4">
      <c r="A27" s="24">
        <v>26</v>
      </c>
      <c r="B27" s="1" t="s">
        <v>39</v>
      </c>
      <c r="C27" s="24">
        <v>15</v>
      </c>
      <c r="D27" s="1" t="s">
        <v>34</v>
      </c>
    </row>
    <row r="28" spans="1:4">
      <c r="A28" s="24">
        <v>27</v>
      </c>
      <c r="B28" s="1" t="s">
        <v>56</v>
      </c>
      <c r="C28" s="24">
        <v>15</v>
      </c>
      <c r="D28" s="1" t="s">
        <v>47</v>
      </c>
    </row>
    <row r="29" spans="1:4">
      <c r="A29" s="24">
        <v>28</v>
      </c>
      <c r="B29" s="1" t="s">
        <v>44</v>
      </c>
      <c r="C29" s="24">
        <v>0</v>
      </c>
      <c r="D29" s="1" t="s">
        <v>42</v>
      </c>
    </row>
    <row r="30" spans="1:4">
      <c r="A30" s="24">
        <v>29</v>
      </c>
      <c r="B30" s="1" t="s">
        <v>57</v>
      </c>
      <c r="C30" s="24">
        <v>15</v>
      </c>
      <c r="D30" s="1" t="s">
        <v>47</v>
      </c>
    </row>
    <row r="31" spans="1:4">
      <c r="A31" s="24">
        <v>30</v>
      </c>
      <c r="B31" s="1" t="s">
        <v>45</v>
      </c>
      <c r="C31" s="24">
        <v>0</v>
      </c>
      <c r="D31" s="1" t="s">
        <v>42</v>
      </c>
    </row>
    <row r="32" spans="1:4">
      <c r="A32" s="24">
        <v>31</v>
      </c>
      <c r="B32" s="1" t="s">
        <v>13</v>
      </c>
      <c r="C32" s="24">
        <v>15</v>
      </c>
      <c r="D32" s="1" t="s">
        <v>34</v>
      </c>
    </row>
    <row r="33" spans="1:4">
      <c r="A33" s="24">
        <v>32</v>
      </c>
      <c r="B33" s="1" t="s">
        <v>40</v>
      </c>
      <c r="C33" s="24">
        <v>15</v>
      </c>
      <c r="D33" s="1" t="s">
        <v>34</v>
      </c>
    </row>
    <row r="34" spans="1:4">
      <c r="A34" s="24">
        <v>33</v>
      </c>
      <c r="B34" s="1" t="s">
        <v>14</v>
      </c>
      <c r="C34" s="24">
        <v>0</v>
      </c>
      <c r="D34" s="1" t="s">
        <v>25</v>
      </c>
    </row>
    <row r="35" spans="1:4">
      <c r="A35" s="24">
        <v>34</v>
      </c>
      <c r="B35" s="1" t="s">
        <v>32</v>
      </c>
      <c r="C35" s="24">
        <v>0</v>
      </c>
      <c r="D35" s="1" t="s">
        <v>27</v>
      </c>
    </row>
    <row r="36" spans="1:4">
      <c r="A36" s="24">
        <v>35</v>
      </c>
      <c r="B36" s="1" t="s">
        <v>58</v>
      </c>
      <c r="C36" s="24">
        <v>15</v>
      </c>
      <c r="D36" s="1" t="s">
        <v>47</v>
      </c>
    </row>
  </sheetData>
  <sortState ref="A5:D10">
    <sortCondition ref="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1 - PTVinterCup Finale T2</vt:lpstr>
      <vt:lpstr>4 - T2</vt:lpstr>
      <vt:lpstr>2 - PTVinterCup Finale T1</vt:lpstr>
      <vt:lpstr>3 - PTVinterCup Finale T0</vt:lpstr>
      <vt:lpstr>6 - T0</vt:lpstr>
      <vt:lpstr>7 - T00</vt:lpstr>
      <vt:lpstr>8 - PTV for håndheste</vt:lpstr>
      <vt:lpstr>PTV Forhindringer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Becher</cp:lastModifiedBy>
  <cp:lastPrinted>2019-03-24T14:42:58Z</cp:lastPrinted>
  <dcterms:created xsi:type="dcterms:W3CDTF">2014-05-28T05:30:18Z</dcterms:created>
  <dcterms:modified xsi:type="dcterms:W3CDTF">2019-03-24T19:23:36Z</dcterms:modified>
</cp:coreProperties>
</file>